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AA1E2A50-DB59-0E4A-B69B-D19240C48362}" xr6:coauthVersionLast="46" xr6:coauthVersionMax="46" xr10:uidLastSave="{00000000-0000-0000-0000-000000000000}"/>
  <workbookProtection lockStructure="1"/>
  <bookViews>
    <workbookView xWindow="0" yWindow="460" windowWidth="28800" windowHeight="16440" activeTab="12" xr2:uid="{00000000-000D-0000-FFFF-FFFF00000000}"/>
  </bookViews>
  <sheets>
    <sheet name="Vzorci_vnosov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definedNames>
    <definedName name="_xlnm.Print_Area" localSheetId="4">april!$A$1:$U$31</definedName>
    <definedName name="_xlnm.Print_Area" localSheetId="8">avgust!$A$1:$U$32</definedName>
    <definedName name="_xlnm.Print_Area" localSheetId="12">december!$A$1:$U$32</definedName>
    <definedName name="_xlnm.Print_Area" localSheetId="2">februar!$A$1:$U$30</definedName>
    <definedName name="_xlnm.Print_Area" localSheetId="1">januar!$A$1:$U$32</definedName>
    <definedName name="_xlnm.Print_Area" localSheetId="7">julij!$A$1:$U$32</definedName>
    <definedName name="_xlnm.Print_Area" localSheetId="6">junij!$A$1:$U$31</definedName>
    <definedName name="_xlnm.Print_Area" localSheetId="5">maj!$A$1:$U$32</definedName>
    <definedName name="_xlnm.Print_Area" localSheetId="3">marec!$A$1:$U$32</definedName>
    <definedName name="_xlnm.Print_Area" localSheetId="11">november!$A$1:$U$31</definedName>
    <definedName name="_xlnm.Print_Area" localSheetId="10">oktober!$A$1:$U$32</definedName>
    <definedName name="_xlnm.Print_Area" localSheetId="9">september!$A$1:$U$31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3" l="1"/>
  <c r="L32" i="13"/>
  <c r="E32" i="13"/>
  <c r="E31" i="13"/>
  <c r="E30" i="13"/>
  <c r="C32" i="13"/>
  <c r="L30" i="13"/>
  <c r="L31" i="13"/>
  <c r="L29" i="13"/>
  <c r="Q24" i="13"/>
  <c r="J22" i="13"/>
  <c r="P23" i="13"/>
  <c r="H23" i="13"/>
  <c r="I32" i="13"/>
  <c r="U23" i="13" l="1"/>
  <c r="D24" i="13"/>
  <c r="D23" i="13"/>
  <c r="E29" i="13"/>
  <c r="E25" i="13"/>
  <c r="E24" i="13"/>
  <c r="E23" i="13"/>
  <c r="E22" i="13"/>
  <c r="E19" i="13"/>
  <c r="D32" i="13" l="1"/>
  <c r="D30" i="13"/>
  <c r="D29" i="13"/>
  <c r="M17" i="13" l="1"/>
  <c r="Q19" i="13" l="1"/>
  <c r="Q18" i="13"/>
  <c r="N16" i="13" l="1"/>
  <c r="S16" i="13"/>
  <c r="E12" i="13"/>
  <c r="E11" i="13"/>
  <c r="Q23" i="13" l="1"/>
  <c r="H30" i="13" l="1"/>
  <c r="I29" i="13"/>
  <c r="C30" i="13"/>
  <c r="C29" i="13"/>
  <c r="L25" i="13"/>
  <c r="L24" i="13"/>
  <c r="C24" i="13"/>
  <c r="C23" i="13"/>
  <c r="C22" i="13"/>
  <c r="P24" i="13"/>
  <c r="P22" i="13"/>
  <c r="H25" i="13"/>
  <c r="H24" i="13"/>
  <c r="C19" i="13"/>
  <c r="C18" i="13"/>
  <c r="C17" i="13"/>
  <c r="C16" i="13"/>
  <c r="H15" i="13"/>
  <c r="H16" i="13"/>
  <c r="S15" i="13"/>
  <c r="M32" i="13" l="1"/>
  <c r="M31" i="13"/>
  <c r="M30" i="13"/>
  <c r="M29" i="13"/>
  <c r="M25" i="13"/>
  <c r="M24" i="13"/>
  <c r="M23" i="13"/>
  <c r="M22" i="13"/>
  <c r="H12" i="13" l="1"/>
  <c r="P9" i="13" l="1"/>
  <c r="S23" i="13"/>
  <c r="S22" i="13"/>
  <c r="S9" i="13"/>
  <c r="S8" i="13"/>
  <c r="Q25" i="13" l="1"/>
  <c r="D3" i="13"/>
  <c r="F3" i="13"/>
  <c r="H3" i="13"/>
  <c r="I17" i="13" l="1"/>
  <c r="E10" i="13"/>
  <c r="F2" i="13" l="1"/>
  <c r="I2" i="13"/>
  <c r="P5" i="13" l="1"/>
  <c r="P4" i="13"/>
  <c r="P3" i="13"/>
  <c r="P2" i="13"/>
  <c r="S5" i="13"/>
  <c r="Q5" i="13"/>
  <c r="Q4" i="13"/>
  <c r="Q3" i="13"/>
  <c r="Q2" i="13"/>
  <c r="S3" i="13"/>
  <c r="S2" i="13"/>
  <c r="S28" i="12" l="1"/>
  <c r="C3" i="13" l="1"/>
  <c r="C11" i="13" l="1"/>
  <c r="C9" i="13"/>
  <c r="L11" i="13"/>
  <c r="Q8" i="13"/>
  <c r="L5" i="13"/>
  <c r="L2" i="13"/>
  <c r="S27" i="12"/>
  <c r="I31" i="13" l="1"/>
  <c r="I30" i="13"/>
  <c r="Q31" i="13"/>
  <c r="Q30" i="13"/>
  <c r="I12" i="13"/>
  <c r="Q12" i="13"/>
  <c r="Q11" i="13"/>
  <c r="I11" i="13"/>
  <c r="G28" i="12" l="1"/>
  <c r="G21" i="12"/>
  <c r="U19" i="13"/>
  <c r="U18" i="13"/>
  <c r="U17" i="13"/>
  <c r="U16" i="13"/>
  <c r="U15" i="13"/>
  <c r="U12" i="13"/>
  <c r="U11" i="13"/>
  <c r="U10" i="13"/>
  <c r="U9" i="13"/>
  <c r="U8" i="13"/>
  <c r="U5" i="13"/>
  <c r="U4" i="13"/>
  <c r="U3" i="13"/>
  <c r="U2" i="13"/>
  <c r="J10" i="13"/>
  <c r="P10" i="13"/>
  <c r="J9" i="13"/>
  <c r="P30" i="13"/>
  <c r="P29" i="13"/>
  <c r="Q29" i="13"/>
  <c r="P32" i="13"/>
  <c r="P31" i="13"/>
  <c r="K32" i="13"/>
  <c r="K31" i="13"/>
  <c r="K30" i="13"/>
  <c r="K29" i="13"/>
  <c r="J25" i="13"/>
  <c r="J23" i="13"/>
  <c r="H22" i="13"/>
  <c r="L19" i="13"/>
  <c r="Q16" i="13"/>
  <c r="Q15" i="13"/>
  <c r="P19" i="13"/>
  <c r="P18" i="13"/>
  <c r="P17" i="13"/>
  <c r="K17" i="13"/>
  <c r="L17" i="13"/>
  <c r="C15" i="13"/>
  <c r="I19" i="13"/>
  <c r="I18" i="13"/>
  <c r="I16" i="13"/>
  <c r="P12" i="13"/>
  <c r="L9" i="13"/>
  <c r="E9" i="13"/>
  <c r="P8" i="13"/>
  <c r="C10" i="13"/>
  <c r="M11" i="13"/>
  <c r="M9" i="13"/>
  <c r="M8" i="13"/>
  <c r="M16" i="13"/>
  <c r="M15" i="13"/>
  <c r="F10" i="13"/>
  <c r="I10" i="13"/>
  <c r="H9" i="13"/>
  <c r="H8" i="13"/>
  <c r="K16" i="13"/>
  <c r="M12" i="13"/>
  <c r="P11" i="13"/>
  <c r="L10" i="13"/>
  <c r="F9" i="13"/>
  <c r="E8" i="13"/>
  <c r="C8" i="13"/>
  <c r="J5" i="13"/>
  <c r="I3" i="13"/>
  <c r="H5" i="13"/>
  <c r="H4" i="13"/>
  <c r="H2" i="13"/>
  <c r="K23" i="13"/>
  <c r="K22" i="13"/>
  <c r="F22" i="13"/>
  <c r="S24" i="13"/>
  <c r="F25" i="13"/>
  <c r="F29" i="13"/>
  <c r="S32" i="13"/>
  <c r="S31" i="13"/>
  <c r="S30" i="13"/>
  <c r="F30" i="13"/>
  <c r="F31" i="13"/>
  <c r="N23" i="13"/>
  <c r="N18" i="13"/>
  <c r="H19" i="13"/>
  <c r="H18" i="13"/>
  <c r="H17" i="13"/>
  <c r="J16" i="13"/>
  <c r="J15" i="13"/>
  <c r="F12" i="13"/>
  <c r="F11" i="13"/>
  <c r="S10" i="13"/>
  <c r="K5" i="13"/>
  <c r="K4" i="13"/>
  <c r="C5" i="13"/>
  <c r="C4" i="13"/>
  <c r="C2" i="13"/>
  <c r="M5" i="13"/>
  <c r="M4" i="13"/>
  <c r="M2" i="13"/>
  <c r="D19" i="13"/>
  <c r="D16" i="13"/>
  <c r="D15" i="13"/>
  <c r="D2" i="13"/>
  <c r="J12" i="13"/>
  <c r="J11" i="13"/>
  <c r="J8" i="13"/>
  <c r="D25" i="13"/>
  <c r="D22" i="13"/>
  <c r="F18" i="13"/>
  <c r="F17" i="13"/>
  <c r="F16" i="13"/>
  <c r="F15" i="13"/>
  <c r="D9" i="13"/>
  <c r="D8" i="13"/>
  <c r="K11" i="13"/>
  <c r="E4" i="13"/>
  <c r="E3" i="13"/>
  <c r="Q17" i="13"/>
  <c r="M10" i="13"/>
  <c r="J27" i="13"/>
  <c r="S29" i="13"/>
  <c r="H29" i="13"/>
  <c r="F24" i="13"/>
  <c r="K25" i="13"/>
  <c r="L23" i="13"/>
  <c r="Q22" i="13"/>
  <c r="S17" i="13"/>
  <c r="S12" i="13"/>
  <c r="K19" i="13"/>
  <c r="I15" i="13"/>
  <c r="K15" i="13"/>
  <c r="L16" i="13"/>
  <c r="P16" i="13"/>
  <c r="Q10" i="13"/>
  <c r="H11" i="13"/>
  <c r="I9" i="13"/>
  <c r="L8" i="13"/>
  <c r="L4" i="13"/>
  <c r="I5" i="13"/>
  <c r="F5" i="13"/>
  <c r="K3" i="13"/>
  <c r="F23" i="13"/>
  <c r="S28" i="13"/>
  <c r="L15" i="13"/>
  <c r="I8" i="13"/>
  <c r="N7" i="13"/>
  <c r="N5" i="13"/>
  <c r="H10" i="13"/>
  <c r="L22" i="13"/>
  <c r="J3" i="13"/>
  <c r="L3" i="13"/>
  <c r="Q9" i="13"/>
  <c r="Q43" i="13" s="1"/>
  <c r="P20" i="13"/>
  <c r="Q21" i="13"/>
  <c r="H13" i="13"/>
  <c r="I14" i="13"/>
  <c r="L7" i="13"/>
  <c r="Q6" i="13"/>
  <c r="I4" i="13"/>
  <c r="K24" i="13"/>
  <c r="F21" i="13"/>
  <c r="F19" i="13"/>
  <c r="K18" i="13"/>
  <c r="P15" i="13"/>
  <c r="S11" i="13"/>
  <c r="F8" i="13"/>
  <c r="F45" i="13" s="1"/>
  <c r="K12" i="13"/>
  <c r="K14" i="13"/>
  <c r="D13" i="13"/>
  <c r="E7" i="13"/>
  <c r="E46" i="13" s="1"/>
  <c r="E5" i="13"/>
  <c r="K2" i="13"/>
  <c r="F4" i="13"/>
  <c r="S25" i="13"/>
  <c r="S43" i="13" s="1"/>
  <c r="N28" i="13"/>
  <c r="Q32" i="13"/>
  <c r="F32" i="13"/>
  <c r="P26" i="13"/>
  <c r="P46" i="13" s="1"/>
  <c r="P25" i="13"/>
  <c r="N15" i="13"/>
  <c r="G32" i="13"/>
  <c r="G31" i="13"/>
  <c r="G30" i="13"/>
  <c r="G29" i="13"/>
  <c r="G25" i="13"/>
  <c r="G24" i="13"/>
  <c r="G23" i="13"/>
  <c r="G22" i="13"/>
  <c r="G18" i="13"/>
  <c r="G11" i="13"/>
  <c r="G4" i="13"/>
  <c r="G19" i="13"/>
  <c r="G12" i="13"/>
  <c r="G5" i="13"/>
  <c r="L26" i="13"/>
  <c r="I25" i="13"/>
  <c r="I24" i="13"/>
  <c r="I23" i="13"/>
  <c r="I22" i="13"/>
  <c r="H32" i="13"/>
  <c r="H31" i="13"/>
  <c r="H28" i="13"/>
  <c r="J17" i="13"/>
  <c r="N32" i="13"/>
  <c r="N31" i="13"/>
  <c r="G17" i="13"/>
  <c r="G16" i="13"/>
  <c r="G15" i="13"/>
  <c r="G10" i="13"/>
  <c r="G9" i="13"/>
  <c r="G8" i="13"/>
  <c r="G3" i="13"/>
  <c r="G2" i="13"/>
  <c r="D27" i="13"/>
  <c r="N19" i="13"/>
  <c r="J18" i="13"/>
  <c r="D18" i="13"/>
  <c r="D11" i="13"/>
  <c r="D43" i="13" s="1"/>
  <c r="J4" i="13"/>
  <c r="D17" i="13"/>
  <c r="D10" i="13"/>
  <c r="J19" i="13"/>
  <c r="J32" i="13"/>
  <c r="J31" i="13"/>
  <c r="J30" i="13"/>
  <c r="J29" i="13"/>
  <c r="J24" i="13"/>
  <c r="J2" i="13"/>
  <c r="Q10" i="12"/>
  <c r="U13" i="12"/>
  <c r="B16" i="14"/>
  <c r="B15" i="14"/>
  <c r="B14" i="14"/>
  <c r="B13" i="14"/>
  <c r="B12" i="14"/>
  <c r="B11" i="14"/>
  <c r="B10" i="14"/>
  <c r="B9" i="14"/>
  <c r="B8" i="14"/>
  <c r="B7" i="14"/>
  <c r="B6" i="14"/>
  <c r="B5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6" i="13"/>
  <c r="AG45" i="13"/>
  <c r="B45" i="13"/>
  <c r="AG44" i="13"/>
  <c r="AG43" i="13"/>
  <c r="B43" i="13"/>
  <c r="AG42" i="13"/>
  <c r="B42" i="13"/>
  <c r="AG41" i="13"/>
  <c r="B41" i="13"/>
  <c r="AG40" i="13"/>
  <c r="B40" i="13"/>
  <c r="AG39" i="13"/>
  <c r="B39" i="13"/>
  <c r="AG38" i="13"/>
  <c r="B38" i="13"/>
  <c r="AG37" i="13"/>
  <c r="B37" i="13"/>
  <c r="AG36" i="13"/>
  <c r="B36" i="13"/>
  <c r="AG35" i="13"/>
  <c r="B35" i="13"/>
  <c r="AG34" i="13"/>
  <c r="AG33" i="13"/>
  <c r="AG32" i="13"/>
  <c r="AG31" i="13"/>
  <c r="AG30" i="13"/>
  <c r="AG29" i="13"/>
  <c r="AG28" i="13"/>
  <c r="AG27" i="13"/>
  <c r="AG26" i="13"/>
  <c r="AG25" i="13"/>
  <c r="AG24" i="13"/>
  <c r="AG23" i="13"/>
  <c r="AG22" i="13"/>
  <c r="AG21" i="13"/>
  <c r="AG20" i="13"/>
  <c r="AG19" i="13"/>
  <c r="AG18" i="13"/>
  <c r="AG17" i="13"/>
  <c r="AG16" i="13"/>
  <c r="AG15" i="13"/>
  <c r="AG14" i="13"/>
  <c r="AG13" i="13"/>
  <c r="AG12" i="13"/>
  <c r="C12" i="13"/>
  <c r="C39" i="13" s="1"/>
  <c r="AG11" i="13"/>
  <c r="AG10" i="13"/>
  <c r="K10" i="13"/>
  <c r="E45" i="13"/>
  <c r="AG9" i="13"/>
  <c r="K9" i="13"/>
  <c r="AG8" i="13"/>
  <c r="K8" i="13"/>
  <c r="K45" i="13" s="1"/>
  <c r="AG7" i="13"/>
  <c r="AG6" i="13"/>
  <c r="AG5" i="13"/>
  <c r="AG4" i="13"/>
  <c r="AG3" i="13"/>
  <c r="AG2" i="13"/>
  <c r="E2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C1" i="13"/>
  <c r="AB1" i="13"/>
  <c r="AA1" i="13"/>
  <c r="Z1" i="13"/>
  <c r="Y1" i="13"/>
  <c r="X1" i="13"/>
  <c r="V1" i="13"/>
  <c r="S1" i="13"/>
  <c r="R1" i="13"/>
  <c r="Q1" i="13"/>
  <c r="P1" i="13"/>
  <c r="N1" i="13"/>
  <c r="M1" i="13"/>
  <c r="L1" i="13"/>
  <c r="K1" i="13"/>
  <c r="U30" i="13" s="1"/>
  <c r="J1" i="13"/>
  <c r="I1" i="13"/>
  <c r="H1" i="13"/>
  <c r="G1" i="13"/>
  <c r="F1" i="13"/>
  <c r="E1" i="13"/>
  <c r="D1" i="13"/>
  <c r="B46" i="12"/>
  <c r="AG45" i="12"/>
  <c r="B45" i="12"/>
  <c r="AG44" i="12"/>
  <c r="AG43" i="12"/>
  <c r="B43" i="12"/>
  <c r="AG42" i="12"/>
  <c r="B42" i="12"/>
  <c r="AG41" i="12"/>
  <c r="B41" i="12"/>
  <c r="AG40" i="12"/>
  <c r="B40" i="12"/>
  <c r="AG39" i="12"/>
  <c r="B39" i="12"/>
  <c r="AG38" i="12"/>
  <c r="B38" i="12"/>
  <c r="AG37" i="12"/>
  <c r="B37" i="12"/>
  <c r="AG36" i="12"/>
  <c r="B36" i="12"/>
  <c r="AG35" i="12"/>
  <c r="B35" i="12"/>
  <c r="AG34" i="12"/>
  <c r="AG33" i="12"/>
  <c r="AG32" i="12"/>
  <c r="AG31" i="12"/>
  <c r="AG30" i="12"/>
  <c r="AG29" i="12"/>
  <c r="AG28" i="12"/>
  <c r="AG27" i="12"/>
  <c r="AG26" i="12"/>
  <c r="AG25" i="12"/>
  <c r="AG24" i="12"/>
  <c r="AG23" i="12"/>
  <c r="AG22" i="12"/>
  <c r="AG21" i="12"/>
  <c r="AG20" i="12"/>
  <c r="AG19" i="12"/>
  <c r="AG18" i="12"/>
  <c r="AG17" i="12"/>
  <c r="N17" i="12"/>
  <c r="AG16" i="12"/>
  <c r="AG15" i="12"/>
  <c r="AG14" i="12"/>
  <c r="S14" i="12"/>
  <c r="AG13" i="12"/>
  <c r="AG12" i="12"/>
  <c r="AG11" i="12"/>
  <c r="AG10" i="12"/>
  <c r="AG9" i="12"/>
  <c r="AG8" i="12"/>
  <c r="AG7" i="12"/>
  <c r="AG6" i="12"/>
  <c r="AG5" i="12"/>
  <c r="AG4" i="12"/>
  <c r="AG3" i="12"/>
  <c r="AG2" i="12"/>
  <c r="AC1" i="12"/>
  <c r="AB1" i="12"/>
  <c r="AA1" i="12"/>
  <c r="Z1" i="12"/>
  <c r="Y1" i="12"/>
  <c r="X1" i="12"/>
  <c r="V1" i="12"/>
  <c r="S1" i="12"/>
  <c r="R1" i="12"/>
  <c r="Q1" i="12"/>
  <c r="P1" i="12"/>
  <c r="N1" i="12"/>
  <c r="M1" i="12"/>
  <c r="L1" i="12"/>
  <c r="K1" i="12"/>
  <c r="J1" i="12"/>
  <c r="I1" i="12"/>
  <c r="H1" i="12"/>
  <c r="G1" i="12"/>
  <c r="F1" i="12"/>
  <c r="E1" i="12"/>
  <c r="D1" i="12"/>
  <c r="B46" i="11"/>
  <c r="B45" i="11"/>
  <c r="B43" i="11"/>
  <c r="B42" i="11"/>
  <c r="AG41" i="11"/>
  <c r="B41" i="11"/>
  <c r="AG40" i="11"/>
  <c r="B40" i="11"/>
  <c r="AG39" i="11"/>
  <c r="B39" i="11"/>
  <c r="AG38" i="11"/>
  <c r="B38" i="11"/>
  <c r="AG37" i="11"/>
  <c r="B37" i="11"/>
  <c r="AG36" i="11"/>
  <c r="B36" i="11"/>
  <c r="AG35" i="11"/>
  <c r="B35" i="11"/>
  <c r="AG34" i="11"/>
  <c r="AG33" i="11"/>
  <c r="AG32" i="11"/>
  <c r="S32" i="11"/>
  <c r="N32" i="11"/>
  <c r="AG31" i="11"/>
  <c r="S31" i="11"/>
  <c r="Q31" i="11"/>
  <c r="N31" i="11"/>
  <c r="M31" i="11"/>
  <c r="L31" i="11"/>
  <c r="J31" i="11"/>
  <c r="I31" i="11"/>
  <c r="H31" i="11"/>
  <c r="G31" i="11"/>
  <c r="F31" i="11"/>
  <c r="E31" i="11"/>
  <c r="D31" i="11"/>
  <c r="C31" i="11"/>
  <c r="AG30" i="11"/>
  <c r="U30" i="11"/>
  <c r="S30" i="11"/>
  <c r="Q30" i="11"/>
  <c r="N30" i="11"/>
  <c r="M30" i="11"/>
  <c r="L30" i="11"/>
  <c r="J30" i="11"/>
  <c r="H30" i="11"/>
  <c r="G30" i="11"/>
  <c r="F30" i="11"/>
  <c r="E30" i="11"/>
  <c r="D30" i="11"/>
  <c r="C30" i="11"/>
  <c r="AG29" i="11"/>
  <c r="U29" i="11"/>
  <c r="S29" i="11"/>
  <c r="Q29" i="11"/>
  <c r="N29" i="11"/>
  <c r="M29" i="11"/>
  <c r="L29" i="11"/>
  <c r="J29" i="11"/>
  <c r="H29" i="11"/>
  <c r="G29" i="11"/>
  <c r="F29" i="11"/>
  <c r="E29" i="11"/>
  <c r="D29" i="11"/>
  <c r="C29" i="11"/>
  <c r="AG28" i="11"/>
  <c r="U28" i="11"/>
  <c r="S28" i="11"/>
  <c r="Q28" i="11"/>
  <c r="N28" i="11"/>
  <c r="M28" i="11"/>
  <c r="L28" i="11"/>
  <c r="J28" i="11"/>
  <c r="H28" i="11"/>
  <c r="G28" i="11"/>
  <c r="F28" i="11"/>
  <c r="E28" i="11"/>
  <c r="D28" i="11"/>
  <c r="AG27" i="11"/>
  <c r="U27" i="11"/>
  <c r="S27" i="11"/>
  <c r="Q27" i="11"/>
  <c r="N27" i="11"/>
  <c r="M27" i="11"/>
  <c r="L27" i="11"/>
  <c r="J27" i="11"/>
  <c r="I27" i="11"/>
  <c r="H27" i="11"/>
  <c r="G27" i="11"/>
  <c r="F27" i="11"/>
  <c r="E27" i="11"/>
  <c r="D27" i="11"/>
  <c r="C27" i="11"/>
  <c r="AG26" i="11"/>
  <c r="I26" i="11"/>
  <c r="E26" i="11"/>
  <c r="AG25" i="11"/>
  <c r="L25" i="11"/>
  <c r="J25" i="11"/>
  <c r="H25" i="11"/>
  <c r="AG24" i="11"/>
  <c r="Q24" i="11"/>
  <c r="P24" i="11"/>
  <c r="N24" i="11"/>
  <c r="M24" i="11"/>
  <c r="K24" i="11"/>
  <c r="J24" i="11"/>
  <c r="H24" i="11"/>
  <c r="G24" i="11"/>
  <c r="F24" i="11"/>
  <c r="E24" i="11"/>
  <c r="D24" i="11"/>
  <c r="C24" i="11"/>
  <c r="AG23" i="11"/>
  <c r="U23" i="11"/>
  <c r="S23" i="11"/>
  <c r="Q23" i="11"/>
  <c r="P23" i="11"/>
  <c r="N23" i="11"/>
  <c r="M23" i="11"/>
  <c r="L23" i="11"/>
  <c r="K23" i="11"/>
  <c r="J23" i="11"/>
  <c r="H23" i="11"/>
  <c r="G23" i="11"/>
  <c r="F23" i="11"/>
  <c r="E23" i="11"/>
  <c r="D23" i="11"/>
  <c r="C23" i="11"/>
  <c r="AG22" i="11"/>
  <c r="U22" i="11"/>
  <c r="S22" i="11"/>
  <c r="Q22" i="11"/>
  <c r="P22" i="11"/>
  <c r="N22" i="11"/>
  <c r="L22" i="11"/>
  <c r="K22" i="11"/>
  <c r="J22" i="11"/>
  <c r="H22" i="11"/>
  <c r="G22" i="11"/>
  <c r="F22" i="11"/>
  <c r="E22" i="11"/>
  <c r="D22" i="11"/>
  <c r="C22" i="11"/>
  <c r="AG21" i="11"/>
  <c r="U21" i="11"/>
  <c r="S21" i="11"/>
  <c r="Q21" i="11"/>
  <c r="P21" i="11"/>
  <c r="N21" i="11"/>
  <c r="M21" i="11"/>
  <c r="K21" i="11"/>
  <c r="J21" i="11"/>
  <c r="H21" i="11"/>
  <c r="G21" i="11"/>
  <c r="F21" i="11"/>
  <c r="E21" i="11"/>
  <c r="D21" i="11"/>
  <c r="C21" i="11"/>
  <c r="AG20" i="11"/>
  <c r="U20" i="11"/>
  <c r="S20" i="11"/>
  <c r="Q20" i="11"/>
  <c r="P20" i="11"/>
  <c r="M20" i="11"/>
  <c r="L20" i="11"/>
  <c r="K20" i="11"/>
  <c r="J20" i="11"/>
  <c r="H20" i="11"/>
  <c r="G20" i="11"/>
  <c r="F20" i="11"/>
  <c r="E20" i="11"/>
  <c r="D20" i="11"/>
  <c r="C20" i="11"/>
  <c r="AG19" i="11"/>
  <c r="S19" i="11"/>
  <c r="F19" i="11"/>
  <c r="AG18" i="11"/>
  <c r="Q18" i="11"/>
  <c r="L18" i="11"/>
  <c r="AG17" i="11"/>
  <c r="S17" i="11"/>
  <c r="Q17" i="11"/>
  <c r="P17" i="11"/>
  <c r="N17" i="11"/>
  <c r="M17" i="11"/>
  <c r="K17" i="11"/>
  <c r="H17" i="11"/>
  <c r="G17" i="11"/>
  <c r="F17" i="11"/>
  <c r="E17" i="11"/>
  <c r="C17" i="11"/>
  <c r="AG16" i="11"/>
  <c r="U16" i="11"/>
  <c r="Q16" i="11"/>
  <c r="P16" i="11"/>
  <c r="N16" i="11"/>
  <c r="K16" i="11"/>
  <c r="H16" i="11"/>
  <c r="G16" i="11"/>
  <c r="F16" i="11"/>
  <c r="E16" i="11"/>
  <c r="D16" i="11"/>
  <c r="C16" i="11"/>
  <c r="AG15" i="11"/>
  <c r="U15" i="11"/>
  <c r="S15" i="11"/>
  <c r="Q15" i="11"/>
  <c r="P15" i="11"/>
  <c r="N15" i="11"/>
  <c r="M15" i="11"/>
  <c r="L15" i="11"/>
  <c r="K15" i="11"/>
  <c r="H15" i="11"/>
  <c r="G15" i="11"/>
  <c r="F15" i="11"/>
  <c r="E15" i="11"/>
  <c r="D15" i="11"/>
  <c r="C15" i="11"/>
  <c r="AG14" i="11"/>
  <c r="S14" i="11"/>
  <c r="Q14" i="11"/>
  <c r="P14" i="11"/>
  <c r="N14" i="11"/>
  <c r="M14" i="11"/>
  <c r="L14" i="11"/>
  <c r="K14" i="11"/>
  <c r="I14" i="11"/>
  <c r="H14" i="11"/>
  <c r="G14" i="11"/>
  <c r="F14" i="11"/>
  <c r="E14" i="11"/>
  <c r="D14" i="11"/>
  <c r="C14" i="11"/>
  <c r="AG13" i="11"/>
  <c r="U13" i="11"/>
  <c r="S13" i="11"/>
  <c r="Q13" i="11"/>
  <c r="P13" i="11"/>
  <c r="N13" i="11"/>
  <c r="M13" i="11"/>
  <c r="L13" i="11"/>
  <c r="K13" i="11"/>
  <c r="H13" i="11"/>
  <c r="G13" i="11"/>
  <c r="F13" i="11"/>
  <c r="E13" i="11"/>
  <c r="D13" i="11"/>
  <c r="C13" i="11"/>
  <c r="AG12" i="11"/>
  <c r="L12" i="11"/>
  <c r="K12" i="11"/>
  <c r="AG11" i="11"/>
  <c r="P11" i="11"/>
  <c r="N11" i="11"/>
  <c r="AG10" i="11"/>
  <c r="S10" i="11"/>
  <c r="Q10" i="11"/>
  <c r="P10" i="11"/>
  <c r="N10" i="11"/>
  <c r="M10" i="11"/>
  <c r="L10" i="11"/>
  <c r="K10" i="11"/>
  <c r="J10" i="11"/>
  <c r="I10" i="11"/>
  <c r="H10" i="11"/>
  <c r="G10" i="11"/>
  <c r="F10" i="11"/>
  <c r="E10" i="11"/>
  <c r="C10" i="11"/>
  <c r="AG9" i="11"/>
  <c r="U9" i="11"/>
  <c r="S9" i="11"/>
  <c r="Q9" i="11"/>
  <c r="P9" i="11"/>
  <c r="N9" i="11"/>
  <c r="M9" i="11"/>
  <c r="L9" i="11"/>
  <c r="K9" i="11"/>
  <c r="J9" i="11"/>
  <c r="H9" i="11"/>
  <c r="G9" i="11"/>
  <c r="F9" i="11"/>
  <c r="E9" i="11"/>
  <c r="D9" i="11"/>
  <c r="C9" i="11"/>
  <c r="AG8" i="11"/>
  <c r="S8" i="11"/>
  <c r="Q8" i="11"/>
  <c r="P8" i="11"/>
  <c r="K8" i="11"/>
  <c r="J8" i="11"/>
  <c r="I8" i="11"/>
  <c r="H8" i="11"/>
  <c r="G8" i="11"/>
  <c r="F8" i="11"/>
  <c r="E8" i="11"/>
  <c r="D8" i="11"/>
  <c r="C8" i="11"/>
  <c r="AG7" i="11"/>
  <c r="U7" i="11"/>
  <c r="S7" i="11"/>
  <c r="Q7" i="11"/>
  <c r="P7" i="11"/>
  <c r="N7" i="11"/>
  <c r="M7" i="11"/>
  <c r="L7" i="11"/>
  <c r="K7" i="11"/>
  <c r="J7" i="11"/>
  <c r="I7" i="11"/>
  <c r="H7" i="11"/>
  <c r="G7" i="11"/>
  <c r="F7" i="11"/>
  <c r="E7" i="11"/>
  <c r="D7" i="11"/>
  <c r="C7" i="11"/>
  <c r="AG6" i="11"/>
  <c r="U6" i="11"/>
  <c r="S6" i="11"/>
  <c r="Q6" i="11"/>
  <c r="P6" i="11"/>
  <c r="M6" i="11"/>
  <c r="L6" i="11"/>
  <c r="K6" i="11"/>
  <c r="J6" i="11"/>
  <c r="I6" i="11"/>
  <c r="H6" i="11"/>
  <c r="G6" i="11"/>
  <c r="F6" i="11"/>
  <c r="E6" i="11"/>
  <c r="D6" i="11"/>
  <c r="C6" i="11"/>
  <c r="AG5" i="11"/>
  <c r="Q5" i="11"/>
  <c r="D5" i="11"/>
  <c r="AG4" i="11"/>
  <c r="P4" i="11"/>
  <c r="N4" i="11"/>
  <c r="I4" i="11"/>
  <c r="AG3" i="11"/>
  <c r="U3" i="11"/>
  <c r="S3" i="11"/>
  <c r="Q3" i="11"/>
  <c r="P3" i="11"/>
  <c r="N3" i="11"/>
  <c r="M3" i="11"/>
  <c r="L3" i="11"/>
  <c r="K3" i="11"/>
  <c r="J3" i="11"/>
  <c r="H3" i="11"/>
  <c r="G3" i="11"/>
  <c r="F3" i="11"/>
  <c r="E3" i="11"/>
  <c r="D3" i="11"/>
  <c r="C3" i="11"/>
  <c r="AG2" i="11"/>
  <c r="U2" i="11"/>
  <c r="S2" i="11"/>
  <c r="Q2" i="11"/>
  <c r="P2" i="11"/>
  <c r="N2" i="11"/>
  <c r="M2" i="11"/>
  <c r="L2" i="11"/>
  <c r="K2" i="11"/>
  <c r="I2" i="11"/>
  <c r="H2" i="11"/>
  <c r="G2" i="11"/>
  <c r="F2" i="11"/>
  <c r="E2" i="11"/>
  <c r="C2" i="11"/>
  <c r="AX1" i="11"/>
  <c r="AW1" i="11"/>
  <c r="AV1" i="11"/>
  <c r="AU1" i="11"/>
  <c r="AS1" i="11"/>
  <c r="AR1" i="11"/>
  <c r="AQ1" i="11"/>
  <c r="AP1" i="11"/>
  <c r="AO1" i="11"/>
  <c r="AN1" i="11"/>
  <c r="AM1" i="11"/>
  <c r="AL1" i="11"/>
  <c r="AK1" i="11"/>
  <c r="AJ1" i="11"/>
  <c r="AI1" i="11"/>
  <c r="AC1" i="11"/>
  <c r="AB1" i="11"/>
  <c r="AA1" i="11"/>
  <c r="Z1" i="11"/>
  <c r="Y1" i="11"/>
  <c r="X1" i="11"/>
  <c r="V1" i="11"/>
  <c r="S1" i="11"/>
  <c r="R1" i="11"/>
  <c r="Q1" i="11"/>
  <c r="P1" i="11"/>
  <c r="N1" i="11"/>
  <c r="M1" i="11"/>
  <c r="L1" i="11"/>
  <c r="K1" i="11"/>
  <c r="J1" i="11"/>
  <c r="I1" i="11"/>
  <c r="H1" i="11"/>
  <c r="G1" i="11"/>
  <c r="F1" i="11"/>
  <c r="E1" i="11"/>
  <c r="D1" i="11"/>
  <c r="B46" i="10"/>
  <c r="B45" i="10"/>
  <c r="B43" i="10"/>
  <c r="B42" i="10"/>
  <c r="AG41" i="10"/>
  <c r="B41" i="10"/>
  <c r="AG40" i="10"/>
  <c r="B40" i="10"/>
  <c r="AG39" i="10"/>
  <c r="B39" i="10"/>
  <c r="AG38" i="10"/>
  <c r="B38" i="10"/>
  <c r="AG37" i="10"/>
  <c r="B37" i="10"/>
  <c r="AG36" i="10"/>
  <c r="B36" i="10"/>
  <c r="AG35" i="10"/>
  <c r="B35" i="10"/>
  <c r="AG34" i="10"/>
  <c r="AG33" i="10"/>
  <c r="AG32" i="10"/>
  <c r="AG31" i="10"/>
  <c r="U31" i="10"/>
  <c r="S31" i="10"/>
  <c r="Q31" i="10"/>
  <c r="P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AG30" i="10"/>
  <c r="S30" i="10"/>
  <c r="Q30" i="10"/>
  <c r="P30" i="10"/>
  <c r="N30" i="10"/>
  <c r="M30" i="10"/>
  <c r="L30" i="10"/>
  <c r="K30" i="10"/>
  <c r="J30" i="10"/>
  <c r="H30" i="10"/>
  <c r="G30" i="10"/>
  <c r="F30" i="10"/>
  <c r="E30" i="10"/>
  <c r="D30" i="10"/>
  <c r="C30" i="10"/>
  <c r="AG29" i="10"/>
  <c r="U29" i="10"/>
  <c r="S29" i="10"/>
  <c r="Q29" i="10"/>
  <c r="N29" i="10"/>
  <c r="M29" i="10"/>
  <c r="L29" i="10"/>
  <c r="K29" i="10"/>
  <c r="J29" i="10"/>
  <c r="H29" i="10"/>
  <c r="G29" i="10"/>
  <c r="F29" i="10"/>
  <c r="E29" i="10"/>
  <c r="D29" i="10"/>
  <c r="C29" i="10"/>
  <c r="AG28" i="10"/>
  <c r="N28" i="10"/>
  <c r="L28" i="10"/>
  <c r="AG27" i="10"/>
  <c r="S27" i="10"/>
  <c r="Q27" i="10"/>
  <c r="AG26" i="10"/>
  <c r="U26" i="10"/>
  <c r="S26" i="10"/>
  <c r="Q26" i="10"/>
  <c r="P26" i="10"/>
  <c r="N26" i="10"/>
  <c r="M26" i="10"/>
  <c r="L26" i="10"/>
  <c r="K26" i="10"/>
  <c r="J26" i="10"/>
  <c r="H26" i="10"/>
  <c r="G26" i="10"/>
  <c r="F26" i="10"/>
  <c r="E26" i="10"/>
  <c r="C26" i="10"/>
  <c r="AG25" i="10"/>
  <c r="U25" i="10"/>
  <c r="S25" i="10"/>
  <c r="Q25" i="10"/>
  <c r="P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AG24" i="10"/>
  <c r="U24" i="10"/>
  <c r="S24" i="10"/>
  <c r="Q24" i="10"/>
  <c r="P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AG23" i="10"/>
  <c r="U23" i="10"/>
  <c r="S23" i="10"/>
  <c r="Q23" i="10"/>
  <c r="P23" i="10"/>
  <c r="N23" i="10"/>
  <c r="M23" i="10"/>
  <c r="L23" i="10"/>
  <c r="K23" i="10"/>
  <c r="J23" i="10"/>
  <c r="H23" i="10"/>
  <c r="G23" i="10"/>
  <c r="F23" i="10"/>
  <c r="E23" i="10"/>
  <c r="D23" i="10"/>
  <c r="C23" i="10"/>
  <c r="AG22" i="10"/>
  <c r="U22" i="10"/>
  <c r="S22" i="10"/>
  <c r="Q22" i="10"/>
  <c r="P22" i="10"/>
  <c r="N22" i="10"/>
  <c r="M22" i="10"/>
  <c r="L22" i="10"/>
  <c r="K22" i="10"/>
  <c r="J22" i="10"/>
  <c r="H22" i="10"/>
  <c r="G22" i="10"/>
  <c r="F22" i="10"/>
  <c r="E22" i="10"/>
  <c r="D22" i="10"/>
  <c r="C22" i="10"/>
  <c r="AG21" i="10"/>
  <c r="S21" i="10"/>
  <c r="D21" i="10"/>
  <c r="AG20" i="10"/>
  <c r="P20" i="10"/>
  <c r="L20" i="10"/>
  <c r="I20" i="10"/>
  <c r="AG19" i="10"/>
  <c r="S19" i="10"/>
  <c r="Q19" i="10"/>
  <c r="P19" i="10"/>
  <c r="N19" i="10"/>
  <c r="M19" i="10"/>
  <c r="L19" i="10"/>
  <c r="K19" i="10"/>
  <c r="J19" i="10"/>
  <c r="H19" i="10"/>
  <c r="G19" i="10"/>
  <c r="F19" i="10"/>
  <c r="E19" i="10"/>
  <c r="D19" i="10"/>
  <c r="C19" i="10"/>
  <c r="AG18" i="10"/>
  <c r="U18" i="10"/>
  <c r="S18" i="10"/>
  <c r="Q18" i="10"/>
  <c r="P18" i="10"/>
  <c r="N18" i="10"/>
  <c r="M18" i="10"/>
  <c r="L18" i="10"/>
  <c r="K18" i="10"/>
  <c r="J18" i="10"/>
  <c r="I18" i="10"/>
  <c r="H18" i="10"/>
  <c r="G18" i="10"/>
  <c r="F18" i="10"/>
  <c r="E18" i="10"/>
  <c r="D18" i="10"/>
  <c r="AG17" i="10"/>
  <c r="U17" i="10"/>
  <c r="S17" i="10"/>
  <c r="Q17" i="10"/>
  <c r="P17" i="10"/>
  <c r="N17" i="10"/>
  <c r="M17" i="10"/>
  <c r="L17" i="10"/>
  <c r="K17" i="10"/>
  <c r="J17" i="10"/>
  <c r="I17" i="10"/>
  <c r="H17" i="10"/>
  <c r="G17" i="10"/>
  <c r="F17" i="10"/>
  <c r="E17" i="10"/>
  <c r="D17" i="10"/>
  <c r="AG16" i="10"/>
  <c r="S16" i="10"/>
  <c r="Q16" i="10"/>
  <c r="P16" i="10"/>
  <c r="N16" i="10"/>
  <c r="M16" i="10"/>
  <c r="L16" i="10"/>
  <c r="K16" i="10"/>
  <c r="J16" i="10"/>
  <c r="H16" i="10"/>
  <c r="G16" i="10"/>
  <c r="F16" i="10"/>
  <c r="E16" i="10"/>
  <c r="D16" i="10"/>
  <c r="AG15" i="10"/>
  <c r="U15" i="10"/>
  <c r="S15" i="10"/>
  <c r="Q15" i="10"/>
  <c r="P15" i="10"/>
  <c r="N15" i="10"/>
  <c r="M15" i="10"/>
  <c r="L15" i="10"/>
  <c r="K15" i="10"/>
  <c r="J15" i="10"/>
  <c r="H15" i="10"/>
  <c r="G15" i="10"/>
  <c r="F15" i="10"/>
  <c r="E15" i="10"/>
  <c r="C15" i="10"/>
  <c r="AG14" i="10"/>
  <c r="Q14" i="10"/>
  <c r="P14" i="10"/>
  <c r="AG13" i="10"/>
  <c r="N13" i="10"/>
  <c r="E13" i="10"/>
  <c r="AG12" i="10"/>
  <c r="S12" i="10"/>
  <c r="Q12" i="10"/>
  <c r="P12" i="10"/>
  <c r="N12" i="10"/>
  <c r="L12" i="10"/>
  <c r="K12" i="10"/>
  <c r="J12" i="10"/>
  <c r="I12" i="10"/>
  <c r="H12" i="10"/>
  <c r="G12" i="10"/>
  <c r="F12" i="10"/>
  <c r="E12" i="10"/>
  <c r="D12" i="10"/>
  <c r="C12" i="10"/>
  <c r="AG11" i="10"/>
  <c r="U11" i="10"/>
  <c r="Q11" i="10"/>
  <c r="P11" i="10"/>
  <c r="N11" i="10"/>
  <c r="L11" i="10"/>
  <c r="K11" i="10"/>
  <c r="J11" i="10"/>
  <c r="H11" i="10"/>
  <c r="G11" i="10"/>
  <c r="F11" i="10"/>
  <c r="E11" i="10"/>
  <c r="D11" i="10"/>
  <c r="C11" i="10"/>
  <c r="AG10" i="10"/>
  <c r="S10" i="10"/>
  <c r="Q10" i="10"/>
  <c r="P10" i="10"/>
  <c r="N10" i="10"/>
  <c r="M10" i="10"/>
  <c r="L10" i="10"/>
  <c r="K10" i="10"/>
  <c r="J10" i="10"/>
  <c r="H10" i="10"/>
  <c r="G10" i="10"/>
  <c r="F10" i="10"/>
  <c r="E10" i="10"/>
  <c r="D10" i="10"/>
  <c r="C10" i="10"/>
  <c r="AG9" i="10"/>
  <c r="U9" i="10"/>
  <c r="S9" i="10"/>
  <c r="Q9" i="10"/>
  <c r="P9" i="10"/>
  <c r="N9" i="10"/>
  <c r="M9" i="10"/>
  <c r="L9" i="10"/>
  <c r="K9" i="10"/>
  <c r="J9" i="10"/>
  <c r="H9" i="10"/>
  <c r="G9" i="10"/>
  <c r="F9" i="10"/>
  <c r="E9" i="10"/>
  <c r="D9" i="10"/>
  <c r="AG8" i="10"/>
  <c r="U8" i="10"/>
  <c r="S8" i="10"/>
  <c r="Q8" i="10"/>
  <c r="N8" i="10"/>
  <c r="M8" i="10"/>
  <c r="L8" i="10"/>
  <c r="K8" i="10"/>
  <c r="J8" i="10"/>
  <c r="I8" i="10"/>
  <c r="H8" i="10"/>
  <c r="G8" i="10"/>
  <c r="F8" i="10"/>
  <c r="E8" i="10"/>
  <c r="C8" i="10"/>
  <c r="AG7" i="10"/>
  <c r="I7" i="10"/>
  <c r="F7" i="10"/>
  <c r="AG6" i="10"/>
  <c r="J6" i="10"/>
  <c r="H6" i="10"/>
  <c r="AG5" i="10"/>
  <c r="U5" i="10"/>
  <c r="S5" i="10"/>
  <c r="Q5" i="10"/>
  <c r="P5" i="10"/>
  <c r="N5" i="10"/>
  <c r="M5" i="10"/>
  <c r="L5" i="10"/>
  <c r="K5" i="10"/>
  <c r="J5" i="10"/>
  <c r="H5" i="10"/>
  <c r="G5" i="10"/>
  <c r="F5" i="10"/>
  <c r="E5" i="10"/>
  <c r="D5" i="10"/>
  <c r="AG4" i="10"/>
  <c r="U4" i="10"/>
  <c r="S4" i="10"/>
  <c r="Q4" i="10"/>
  <c r="P4" i="10"/>
  <c r="N4" i="10"/>
  <c r="M4" i="10"/>
  <c r="L4" i="10"/>
  <c r="K4" i="10"/>
  <c r="J4" i="10"/>
  <c r="H4" i="10"/>
  <c r="G4" i="10"/>
  <c r="F4" i="10"/>
  <c r="E4" i="10"/>
  <c r="AG3" i="10"/>
  <c r="S3" i="10"/>
  <c r="Q3" i="10"/>
  <c r="P3" i="10"/>
  <c r="N3" i="10"/>
  <c r="M3" i="10"/>
  <c r="L3" i="10"/>
  <c r="K3" i="10"/>
  <c r="J3" i="10"/>
  <c r="H3" i="10"/>
  <c r="G3" i="10"/>
  <c r="F3" i="10"/>
  <c r="E3" i="10"/>
  <c r="D3" i="10"/>
  <c r="AG2" i="10"/>
  <c r="U2" i="10"/>
  <c r="S2" i="10"/>
  <c r="Q2" i="10"/>
  <c r="P2" i="10"/>
  <c r="N2" i="10"/>
  <c r="M2" i="10"/>
  <c r="L2" i="10"/>
  <c r="K2" i="10"/>
  <c r="J2" i="10"/>
  <c r="H2" i="10"/>
  <c r="G2" i="10"/>
  <c r="F2" i="10"/>
  <c r="E2" i="10"/>
  <c r="D2" i="10"/>
  <c r="AC1" i="10"/>
  <c r="AB1" i="10"/>
  <c r="AA1" i="10"/>
  <c r="Z1" i="10"/>
  <c r="Y1" i="10"/>
  <c r="X1" i="10"/>
  <c r="V1" i="10"/>
  <c r="S1" i="10"/>
  <c r="R1" i="10"/>
  <c r="Q1" i="10"/>
  <c r="P1" i="10"/>
  <c r="N1" i="10"/>
  <c r="M1" i="10"/>
  <c r="L1" i="10"/>
  <c r="K1" i="10"/>
  <c r="J1" i="10"/>
  <c r="I1" i="10"/>
  <c r="H1" i="10"/>
  <c r="G1" i="10"/>
  <c r="F1" i="10"/>
  <c r="E1" i="10"/>
  <c r="D1" i="10"/>
  <c r="B46" i="9"/>
  <c r="B45" i="9"/>
  <c r="B43" i="9"/>
  <c r="B42" i="9"/>
  <c r="AG41" i="9"/>
  <c r="B41" i="9"/>
  <c r="AG40" i="9"/>
  <c r="B40" i="9"/>
  <c r="AG39" i="9"/>
  <c r="B39" i="9"/>
  <c r="AG38" i="9"/>
  <c r="B38" i="9"/>
  <c r="AG37" i="9"/>
  <c r="B37" i="9"/>
  <c r="AG36" i="9"/>
  <c r="B36" i="9"/>
  <c r="AG35" i="9"/>
  <c r="B35" i="9"/>
  <c r="AG34" i="9"/>
  <c r="AG33" i="9"/>
  <c r="AG32" i="9"/>
  <c r="S32" i="9"/>
  <c r="Q32" i="9"/>
  <c r="N32" i="9"/>
  <c r="M32" i="9"/>
  <c r="L32" i="9"/>
  <c r="K32" i="9"/>
  <c r="J32" i="9"/>
  <c r="H32" i="9"/>
  <c r="G32" i="9"/>
  <c r="F32" i="9"/>
  <c r="E32" i="9"/>
  <c r="D32" i="9"/>
  <c r="AG31" i="9"/>
  <c r="P31" i="9"/>
  <c r="I31" i="9"/>
  <c r="AG30" i="9"/>
  <c r="D30" i="9"/>
  <c r="AG29" i="9"/>
  <c r="U29" i="9"/>
  <c r="S29" i="9"/>
  <c r="Q29" i="9"/>
  <c r="P29" i="9"/>
  <c r="M29" i="9"/>
  <c r="L29" i="9"/>
  <c r="K29" i="9"/>
  <c r="J29" i="9"/>
  <c r="I29" i="9"/>
  <c r="H29" i="9"/>
  <c r="G29" i="9"/>
  <c r="E29" i="9"/>
  <c r="D29" i="9"/>
  <c r="AG28" i="9"/>
  <c r="U28" i="9"/>
  <c r="S28" i="9"/>
  <c r="P28" i="9"/>
  <c r="N28" i="9"/>
  <c r="M28" i="9"/>
  <c r="L28" i="9"/>
  <c r="K28" i="9"/>
  <c r="J28" i="9"/>
  <c r="I28" i="9"/>
  <c r="H28" i="9"/>
  <c r="G28" i="9"/>
  <c r="F28" i="9"/>
  <c r="E28" i="9"/>
  <c r="AG27" i="9"/>
  <c r="U27" i="9"/>
  <c r="S27" i="9"/>
  <c r="Q27" i="9"/>
  <c r="N27" i="9"/>
  <c r="M27" i="9"/>
  <c r="L27" i="9"/>
  <c r="K27" i="9"/>
  <c r="J27" i="9"/>
  <c r="H27" i="9"/>
  <c r="G27" i="9"/>
  <c r="F27" i="9"/>
  <c r="E27" i="9"/>
  <c r="D27" i="9"/>
  <c r="AG26" i="9"/>
  <c r="U26" i="9"/>
  <c r="S26" i="9"/>
  <c r="Q26" i="9"/>
  <c r="P26" i="9"/>
  <c r="N26" i="9"/>
  <c r="M26" i="9"/>
  <c r="L26" i="9"/>
  <c r="K26" i="9"/>
  <c r="J26" i="9"/>
  <c r="I26" i="9"/>
  <c r="H26" i="9"/>
  <c r="G26" i="9"/>
  <c r="F26" i="9"/>
  <c r="E26" i="9"/>
  <c r="AG25" i="9"/>
  <c r="U25" i="9"/>
  <c r="Q25" i="9"/>
  <c r="P25" i="9"/>
  <c r="N25" i="9"/>
  <c r="M25" i="9"/>
  <c r="L25" i="9"/>
  <c r="K25" i="9"/>
  <c r="J25" i="9"/>
  <c r="I25" i="9"/>
  <c r="H25" i="9"/>
  <c r="G25" i="9"/>
  <c r="E25" i="9"/>
  <c r="D25" i="9"/>
  <c r="AG24" i="9"/>
  <c r="S24" i="9"/>
  <c r="F24" i="9"/>
  <c r="AG23" i="9"/>
  <c r="Q23" i="9"/>
  <c r="P23" i="9"/>
  <c r="AG22" i="9"/>
  <c r="Q22" i="9"/>
  <c r="P22" i="9"/>
  <c r="N22" i="9"/>
  <c r="K22" i="9"/>
  <c r="J22" i="9"/>
  <c r="I22" i="9"/>
  <c r="H22" i="9"/>
  <c r="G22" i="9"/>
  <c r="F22" i="9"/>
  <c r="E22" i="9"/>
  <c r="AG21" i="9"/>
  <c r="U21" i="9"/>
  <c r="Q21" i="9"/>
  <c r="P21" i="9"/>
  <c r="L21" i="9"/>
  <c r="K21" i="9"/>
  <c r="J21" i="9"/>
  <c r="I21" i="9"/>
  <c r="H21" i="9"/>
  <c r="G21" i="9"/>
  <c r="F21" i="9"/>
  <c r="D21" i="9"/>
  <c r="AG20" i="9"/>
  <c r="Q20" i="9"/>
  <c r="N20" i="9"/>
  <c r="K20" i="9"/>
  <c r="J20" i="9"/>
  <c r="I20" i="9"/>
  <c r="H20" i="9"/>
  <c r="G20" i="9"/>
  <c r="E20" i="9"/>
  <c r="AG19" i="9"/>
  <c r="U19" i="9"/>
  <c r="S19" i="9"/>
  <c r="Q19" i="9"/>
  <c r="P19" i="9"/>
  <c r="N19" i="9"/>
  <c r="M19" i="9"/>
  <c r="L19" i="9"/>
  <c r="K19" i="9"/>
  <c r="J19" i="9"/>
  <c r="I19" i="9"/>
  <c r="H19" i="9"/>
  <c r="E19" i="9"/>
  <c r="D19" i="9"/>
  <c r="AG18" i="9"/>
  <c r="U18" i="9"/>
  <c r="S18" i="9"/>
  <c r="Q18" i="9"/>
  <c r="P18" i="9"/>
  <c r="N18" i="9"/>
  <c r="M18" i="9"/>
  <c r="J18" i="9"/>
  <c r="I18" i="9"/>
  <c r="H18" i="9"/>
  <c r="G18" i="9"/>
  <c r="F18" i="9"/>
  <c r="E18" i="9"/>
  <c r="AG17" i="9"/>
  <c r="L17" i="9"/>
  <c r="K17" i="9"/>
  <c r="AG16" i="9"/>
  <c r="N16" i="9"/>
  <c r="I16" i="9"/>
  <c r="AG15" i="9"/>
  <c r="U15" i="9"/>
  <c r="S15" i="9"/>
  <c r="Q15" i="9"/>
  <c r="P15" i="9"/>
  <c r="M15" i="9"/>
  <c r="L15" i="9"/>
  <c r="K15" i="9"/>
  <c r="J15" i="9"/>
  <c r="I15" i="9"/>
  <c r="G15" i="9"/>
  <c r="F15" i="9"/>
  <c r="E15" i="9"/>
  <c r="D15" i="9"/>
  <c r="AG14" i="9"/>
  <c r="U14" i="9"/>
  <c r="S14" i="9"/>
  <c r="Q14" i="9"/>
  <c r="P14" i="9"/>
  <c r="N14" i="9"/>
  <c r="M14" i="9"/>
  <c r="L14" i="9"/>
  <c r="J14" i="9"/>
  <c r="H14" i="9"/>
  <c r="G14" i="9"/>
  <c r="F14" i="9"/>
  <c r="D14" i="9"/>
  <c r="AG13" i="9"/>
  <c r="U13" i="9"/>
  <c r="S13" i="9"/>
  <c r="Q13" i="9"/>
  <c r="P13" i="9"/>
  <c r="N13" i="9"/>
  <c r="M13" i="9"/>
  <c r="K13" i="9"/>
  <c r="J13" i="9"/>
  <c r="I13" i="9"/>
  <c r="H13" i="9"/>
  <c r="G13" i="9"/>
  <c r="F13" i="9"/>
  <c r="E13" i="9"/>
  <c r="D13" i="9"/>
  <c r="AG12" i="9"/>
  <c r="U12" i="9"/>
  <c r="Q12" i="9"/>
  <c r="P12" i="9"/>
  <c r="N12" i="9"/>
  <c r="M12" i="9"/>
  <c r="L12" i="9"/>
  <c r="K12" i="9"/>
  <c r="J12" i="9"/>
  <c r="I12" i="9"/>
  <c r="H12" i="9"/>
  <c r="G12" i="9"/>
  <c r="F12" i="9"/>
  <c r="D12" i="9"/>
  <c r="AG11" i="9"/>
  <c r="U11" i="9"/>
  <c r="S11" i="9"/>
  <c r="Q11" i="9"/>
  <c r="P11" i="9"/>
  <c r="N11" i="9"/>
  <c r="M11" i="9"/>
  <c r="L11" i="9"/>
  <c r="K11" i="9"/>
  <c r="J11" i="9"/>
  <c r="I11" i="9"/>
  <c r="G11" i="9"/>
  <c r="F11" i="9"/>
  <c r="E11" i="9"/>
  <c r="D11" i="9"/>
  <c r="AG10" i="9"/>
  <c r="H10" i="9"/>
  <c r="AG9" i="9"/>
  <c r="Q9" i="9"/>
  <c r="N9" i="9"/>
  <c r="AG8" i="9"/>
  <c r="U8" i="9"/>
  <c r="S8" i="9"/>
  <c r="Q8" i="9"/>
  <c r="P8" i="9"/>
  <c r="N8" i="9"/>
  <c r="M8" i="9"/>
  <c r="L8" i="9"/>
  <c r="J8" i="9"/>
  <c r="H8" i="9"/>
  <c r="G8" i="9"/>
  <c r="F8" i="9"/>
  <c r="E8" i="9"/>
  <c r="D8" i="9"/>
  <c r="AG7" i="9"/>
  <c r="U7" i="9"/>
  <c r="S7" i="9"/>
  <c r="P7" i="9"/>
  <c r="N7" i="9"/>
  <c r="M7" i="9"/>
  <c r="L7" i="9"/>
  <c r="K7" i="9"/>
  <c r="J7" i="9"/>
  <c r="I7" i="9"/>
  <c r="H7" i="9"/>
  <c r="G7" i="9"/>
  <c r="F7" i="9"/>
  <c r="D7" i="9"/>
  <c r="AG6" i="9"/>
  <c r="U6" i="9"/>
  <c r="S6" i="9"/>
  <c r="Q6" i="9"/>
  <c r="P6" i="9"/>
  <c r="N6" i="9"/>
  <c r="M6" i="9"/>
  <c r="K6" i="9"/>
  <c r="I6" i="9"/>
  <c r="H6" i="9"/>
  <c r="G6" i="9"/>
  <c r="F6" i="9"/>
  <c r="E6" i="9"/>
  <c r="D6" i="9"/>
  <c r="AG5" i="9"/>
  <c r="U5" i="9"/>
  <c r="Q5" i="9"/>
  <c r="P5" i="9"/>
  <c r="N5" i="9"/>
  <c r="M5" i="9"/>
  <c r="L5" i="9"/>
  <c r="K5" i="9"/>
  <c r="I5" i="9"/>
  <c r="H5" i="9"/>
  <c r="G5" i="9"/>
  <c r="F5" i="9"/>
  <c r="E5" i="9"/>
  <c r="D5" i="9"/>
  <c r="AG4" i="9"/>
  <c r="U4" i="9"/>
  <c r="S4" i="9"/>
  <c r="Q4" i="9"/>
  <c r="P4" i="9"/>
  <c r="M4" i="9"/>
  <c r="K4" i="9"/>
  <c r="J4" i="9"/>
  <c r="I4" i="9"/>
  <c r="H4" i="9"/>
  <c r="G4" i="9"/>
  <c r="F4" i="9"/>
  <c r="D4" i="9"/>
  <c r="AG3" i="9"/>
  <c r="N3" i="9"/>
  <c r="E3" i="9"/>
  <c r="AG2" i="9"/>
  <c r="K2" i="9"/>
  <c r="H2" i="9"/>
  <c r="AC1" i="9"/>
  <c r="AB1" i="9"/>
  <c r="AA1" i="9"/>
  <c r="Z1" i="9"/>
  <c r="Y1" i="9"/>
  <c r="X1" i="9"/>
  <c r="V1" i="9"/>
  <c r="S1" i="9"/>
  <c r="R1" i="9"/>
  <c r="Q1" i="9"/>
  <c r="P1" i="9"/>
  <c r="N1" i="9"/>
  <c r="M1" i="9"/>
  <c r="L1" i="9"/>
  <c r="K1" i="9"/>
  <c r="J1" i="9"/>
  <c r="I1" i="9"/>
  <c r="H1" i="9"/>
  <c r="G1" i="9"/>
  <c r="F1" i="9"/>
  <c r="E1" i="9"/>
  <c r="D1" i="9"/>
  <c r="B46" i="8"/>
  <c r="B45" i="8"/>
  <c r="B43" i="8"/>
  <c r="B42" i="8"/>
  <c r="AG41" i="8"/>
  <c r="B41" i="8"/>
  <c r="AG40" i="8"/>
  <c r="B40" i="8"/>
  <c r="AG39" i="8"/>
  <c r="B39" i="8"/>
  <c r="AG38" i="8"/>
  <c r="B38" i="8"/>
  <c r="AG37" i="8"/>
  <c r="B37" i="8"/>
  <c r="AG36" i="8"/>
  <c r="B36" i="8"/>
  <c r="AG35" i="8"/>
  <c r="B35" i="8"/>
  <c r="AG34" i="8"/>
  <c r="AG33" i="8"/>
  <c r="AG32" i="8"/>
  <c r="U32" i="8"/>
  <c r="S32" i="8"/>
  <c r="Q32" i="8"/>
  <c r="P32" i="8"/>
  <c r="O32" i="8"/>
  <c r="N32" i="8"/>
  <c r="L32" i="8"/>
  <c r="K32" i="8"/>
  <c r="J32" i="8"/>
  <c r="I32" i="8"/>
  <c r="H32" i="8"/>
  <c r="G32" i="8"/>
  <c r="F32" i="8"/>
  <c r="E32" i="8"/>
  <c r="D32" i="8"/>
  <c r="AG31" i="8"/>
  <c r="U31" i="8"/>
  <c r="S31" i="8"/>
  <c r="Q31" i="8"/>
  <c r="P31" i="8"/>
  <c r="O31" i="8"/>
  <c r="N31" i="8"/>
  <c r="L31" i="8"/>
  <c r="K31" i="8"/>
  <c r="J31" i="8"/>
  <c r="I31" i="8"/>
  <c r="H31" i="8"/>
  <c r="G31" i="8"/>
  <c r="F31" i="8"/>
  <c r="D31" i="8"/>
  <c r="AG30" i="8"/>
  <c r="U30" i="8"/>
  <c r="S30" i="8"/>
  <c r="Q30" i="8"/>
  <c r="P30" i="8"/>
  <c r="O30" i="8"/>
  <c r="N30" i="8"/>
  <c r="L30" i="8"/>
  <c r="J30" i="8"/>
  <c r="I30" i="8"/>
  <c r="H30" i="8"/>
  <c r="G30" i="8"/>
  <c r="F30" i="8"/>
  <c r="D30" i="8"/>
  <c r="AG29" i="8"/>
  <c r="U29" i="8"/>
  <c r="S29" i="8"/>
  <c r="Q29" i="8"/>
  <c r="P29" i="8"/>
  <c r="O29" i="8"/>
  <c r="N29" i="8"/>
  <c r="L29" i="8"/>
  <c r="K29" i="8"/>
  <c r="I29" i="8"/>
  <c r="H29" i="8"/>
  <c r="G29" i="8"/>
  <c r="F29" i="8"/>
  <c r="D29" i="8"/>
  <c r="AG28" i="8"/>
  <c r="U28" i="8"/>
  <c r="S28" i="8"/>
  <c r="Q28" i="8"/>
  <c r="P28" i="8"/>
  <c r="O28" i="8"/>
  <c r="N28" i="8"/>
  <c r="L28" i="8"/>
  <c r="K28" i="8"/>
  <c r="I28" i="8"/>
  <c r="H28" i="8"/>
  <c r="G28" i="8"/>
  <c r="F28" i="8"/>
  <c r="D28" i="8"/>
  <c r="AG27" i="8"/>
  <c r="I27" i="8"/>
  <c r="F27" i="8"/>
  <c r="AG26" i="8"/>
  <c r="Q26" i="8"/>
  <c r="N26" i="8"/>
  <c r="AG25" i="8"/>
  <c r="S25" i="8"/>
  <c r="Q25" i="8"/>
  <c r="P25" i="8"/>
  <c r="O25" i="8"/>
  <c r="M25" i="8"/>
  <c r="L25" i="8"/>
  <c r="K25" i="8"/>
  <c r="J25" i="8"/>
  <c r="I25" i="8"/>
  <c r="H25" i="8"/>
  <c r="G25" i="8"/>
  <c r="F25" i="8"/>
  <c r="E25" i="8"/>
  <c r="D25" i="8"/>
  <c r="AG24" i="8"/>
  <c r="U24" i="8"/>
  <c r="S24" i="8"/>
  <c r="Q24" i="8"/>
  <c r="P24" i="8"/>
  <c r="O24" i="8"/>
  <c r="N24" i="8"/>
  <c r="M24" i="8"/>
  <c r="L24" i="8"/>
  <c r="K24" i="8"/>
  <c r="J24" i="8"/>
  <c r="I24" i="8"/>
  <c r="H24" i="8"/>
  <c r="G24" i="8"/>
  <c r="E24" i="8"/>
  <c r="D24" i="8"/>
  <c r="AG23" i="8"/>
  <c r="U23" i="8"/>
  <c r="S23" i="8"/>
  <c r="Q23" i="8"/>
  <c r="O23" i="8"/>
  <c r="N23" i="8"/>
  <c r="M23" i="8"/>
  <c r="L23" i="8"/>
  <c r="K23" i="8"/>
  <c r="J23" i="8"/>
  <c r="I23" i="8"/>
  <c r="H23" i="8"/>
  <c r="G23" i="8"/>
  <c r="F23" i="8"/>
  <c r="E23" i="8"/>
  <c r="D23" i="8"/>
  <c r="AG22" i="8"/>
  <c r="U22" i="8"/>
  <c r="S22" i="8"/>
  <c r="Q22" i="8"/>
  <c r="O22" i="8"/>
  <c r="N22" i="8"/>
  <c r="M22" i="8"/>
  <c r="L22" i="8"/>
  <c r="K22" i="8"/>
  <c r="J22" i="8"/>
  <c r="I22" i="8"/>
  <c r="H22" i="8"/>
  <c r="G22" i="8"/>
  <c r="F22" i="8"/>
  <c r="E22" i="8"/>
  <c r="D22" i="8"/>
  <c r="AG21" i="8"/>
  <c r="U21" i="8"/>
  <c r="S21" i="8"/>
  <c r="Q21" i="8"/>
  <c r="P21" i="8"/>
  <c r="O21" i="8"/>
  <c r="N21" i="8"/>
  <c r="M21" i="8"/>
  <c r="L21" i="8"/>
  <c r="K21" i="8"/>
  <c r="J21" i="8"/>
  <c r="I21" i="8"/>
  <c r="H21" i="8"/>
  <c r="G21" i="8"/>
  <c r="E21" i="8"/>
  <c r="D21" i="8"/>
  <c r="AG20" i="8"/>
  <c r="P20" i="8"/>
  <c r="L20" i="8"/>
  <c r="AG19" i="8"/>
  <c r="Q19" i="8"/>
  <c r="N19" i="8"/>
  <c r="AG18" i="8"/>
  <c r="Q18" i="8"/>
  <c r="P18" i="8"/>
  <c r="O18" i="8"/>
  <c r="N18" i="8"/>
  <c r="K18" i="8"/>
  <c r="I18" i="8"/>
  <c r="H18" i="8"/>
  <c r="G18" i="8"/>
  <c r="E18" i="8"/>
  <c r="D18" i="8"/>
  <c r="AG17" i="8"/>
  <c r="S17" i="8"/>
  <c r="Q17" i="8"/>
  <c r="O17" i="8"/>
  <c r="N17" i="8"/>
  <c r="K17" i="8"/>
  <c r="J17" i="8"/>
  <c r="I17" i="8"/>
  <c r="H17" i="8"/>
  <c r="E17" i="8"/>
  <c r="D17" i="8"/>
  <c r="AG16" i="8"/>
  <c r="U16" i="8"/>
  <c r="S16" i="8"/>
  <c r="Q16" i="8"/>
  <c r="O16" i="8"/>
  <c r="N16" i="8"/>
  <c r="M16" i="8"/>
  <c r="L16" i="8"/>
  <c r="J16" i="8"/>
  <c r="I16" i="8"/>
  <c r="G16" i="8"/>
  <c r="F16" i="8"/>
  <c r="E16" i="8"/>
  <c r="D16" i="8"/>
  <c r="AG15" i="8"/>
  <c r="U15" i="8"/>
  <c r="S15" i="8"/>
  <c r="Q15" i="8"/>
  <c r="O15" i="8"/>
  <c r="N15" i="8"/>
  <c r="L15" i="8"/>
  <c r="J15" i="8"/>
  <c r="I15" i="8"/>
  <c r="G15" i="8"/>
  <c r="F15" i="8"/>
  <c r="E15" i="8"/>
  <c r="D15" i="8"/>
  <c r="AG14" i="8"/>
  <c r="U14" i="8"/>
  <c r="S14" i="8"/>
  <c r="Q14" i="8"/>
  <c r="O14" i="8"/>
  <c r="L14" i="8"/>
  <c r="K14" i="8"/>
  <c r="J14" i="8"/>
  <c r="I14" i="8"/>
  <c r="G14" i="8"/>
  <c r="F14" i="8"/>
  <c r="E14" i="8"/>
  <c r="D14" i="8"/>
  <c r="AG13" i="8"/>
  <c r="S13" i="8"/>
  <c r="K13" i="8"/>
  <c r="AG12" i="8"/>
  <c r="D12" i="8"/>
  <c r="AG11" i="8"/>
  <c r="U11" i="8"/>
  <c r="Q11" i="8"/>
  <c r="O11" i="8"/>
  <c r="N11" i="8"/>
  <c r="M11" i="8"/>
  <c r="L11" i="8"/>
  <c r="K11" i="8"/>
  <c r="I11" i="8"/>
  <c r="H11" i="8"/>
  <c r="G11" i="8"/>
  <c r="F11" i="8"/>
  <c r="E11" i="8"/>
  <c r="AG10" i="8"/>
  <c r="U10" i="8"/>
  <c r="S10" i="8"/>
  <c r="Q10" i="8"/>
  <c r="O10" i="8"/>
  <c r="N10" i="8"/>
  <c r="L10" i="8"/>
  <c r="J10" i="8"/>
  <c r="I10" i="8"/>
  <c r="H10" i="8"/>
  <c r="G10" i="8"/>
  <c r="E10" i="8"/>
  <c r="D10" i="8"/>
  <c r="AG9" i="8"/>
  <c r="U9" i="8"/>
  <c r="S9" i="8"/>
  <c r="Q9" i="8"/>
  <c r="O9" i="8"/>
  <c r="N9" i="8"/>
  <c r="L9" i="8"/>
  <c r="J9" i="8"/>
  <c r="I9" i="8"/>
  <c r="H9" i="8"/>
  <c r="G9" i="8"/>
  <c r="E9" i="8"/>
  <c r="D9" i="8"/>
  <c r="AG8" i="8"/>
  <c r="U8" i="8"/>
  <c r="S8" i="8"/>
  <c r="Q8" i="8"/>
  <c r="O8" i="8"/>
  <c r="N8" i="8"/>
  <c r="M8" i="8"/>
  <c r="L8" i="8"/>
  <c r="J8" i="8"/>
  <c r="I8" i="8"/>
  <c r="H8" i="8"/>
  <c r="G8" i="8"/>
  <c r="F8" i="8"/>
  <c r="E8" i="8"/>
  <c r="AG7" i="8"/>
  <c r="U7" i="8"/>
  <c r="S7" i="8"/>
  <c r="Q7" i="8"/>
  <c r="P7" i="8"/>
  <c r="O7" i="8"/>
  <c r="N7" i="8"/>
  <c r="M7" i="8"/>
  <c r="L7" i="8"/>
  <c r="J7" i="8"/>
  <c r="I7" i="8"/>
  <c r="H7" i="8"/>
  <c r="G7" i="8"/>
  <c r="F7" i="8"/>
  <c r="E7" i="8"/>
  <c r="AG6" i="8"/>
  <c r="H6" i="8"/>
  <c r="E6" i="8"/>
  <c r="AG5" i="8"/>
  <c r="P5" i="8"/>
  <c r="L5" i="8"/>
  <c r="AG4" i="8"/>
  <c r="U4" i="8"/>
  <c r="S4" i="8"/>
  <c r="Q4" i="8"/>
  <c r="O4" i="8"/>
  <c r="N4" i="8"/>
  <c r="M4" i="8"/>
  <c r="L4" i="8"/>
  <c r="J4" i="8"/>
  <c r="I4" i="8"/>
  <c r="H4" i="8"/>
  <c r="G4" i="8"/>
  <c r="E4" i="8"/>
  <c r="D4" i="8"/>
  <c r="AG3" i="8"/>
  <c r="U3" i="8"/>
  <c r="S3" i="8"/>
  <c r="Q3" i="8"/>
  <c r="O3" i="8"/>
  <c r="N3" i="8"/>
  <c r="L3" i="8"/>
  <c r="K3" i="8"/>
  <c r="J3" i="8"/>
  <c r="I3" i="8"/>
  <c r="H3" i="8"/>
  <c r="G3" i="8"/>
  <c r="E3" i="8"/>
  <c r="D3" i="8"/>
  <c r="AG2" i="8"/>
  <c r="U2" i="8"/>
  <c r="S2" i="8"/>
  <c r="Q2" i="8"/>
  <c r="O2" i="8"/>
  <c r="N2" i="8"/>
  <c r="M2" i="8"/>
  <c r="L2" i="8"/>
  <c r="K2" i="8"/>
  <c r="J2" i="8"/>
  <c r="I2" i="8"/>
  <c r="H2" i="8"/>
  <c r="G2" i="8"/>
  <c r="E2" i="8"/>
  <c r="D2" i="8"/>
  <c r="AC1" i="8"/>
  <c r="AB1" i="8"/>
  <c r="AA1" i="8"/>
  <c r="Z1" i="8"/>
  <c r="Y1" i="8"/>
  <c r="X1" i="8"/>
  <c r="V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B46" i="7"/>
  <c r="B45" i="7"/>
  <c r="B43" i="7"/>
  <c r="B42" i="7"/>
  <c r="AG41" i="7"/>
  <c r="B41" i="7"/>
  <c r="AG40" i="7"/>
  <c r="B40" i="7"/>
  <c r="AG39" i="7"/>
  <c r="B39" i="7"/>
  <c r="AG38" i="7"/>
  <c r="B38" i="7"/>
  <c r="AG37" i="7"/>
  <c r="B37" i="7"/>
  <c r="AG36" i="7"/>
  <c r="B36" i="7"/>
  <c r="AG35" i="7"/>
  <c r="B35" i="7"/>
  <c r="AG34" i="7"/>
  <c r="AG33" i="7"/>
  <c r="AG32" i="7"/>
  <c r="AG31" i="7"/>
  <c r="Q31" i="7"/>
  <c r="P31" i="7"/>
  <c r="O31" i="7"/>
  <c r="N31" i="7"/>
  <c r="M31" i="7"/>
  <c r="L31" i="7"/>
  <c r="K31" i="7"/>
  <c r="J31" i="7"/>
  <c r="H31" i="7"/>
  <c r="G31" i="7"/>
  <c r="F31" i="7"/>
  <c r="E31" i="7"/>
  <c r="D31" i="7"/>
  <c r="C31" i="7"/>
  <c r="AG30" i="7"/>
  <c r="U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AG29" i="7"/>
  <c r="I29" i="7"/>
  <c r="D29" i="7"/>
  <c r="AG28" i="7"/>
  <c r="S28" i="7"/>
  <c r="K28" i="7"/>
  <c r="AG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G26" i="7"/>
  <c r="K26" i="7"/>
  <c r="H26" i="7"/>
  <c r="AG25" i="7"/>
  <c r="S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AG24" i="7"/>
  <c r="S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AG23" i="7"/>
  <c r="U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C23" i="7"/>
  <c r="AG22" i="7"/>
  <c r="P22" i="7"/>
  <c r="H22" i="7"/>
  <c r="AG21" i="7"/>
  <c r="Q21" i="7"/>
  <c r="AG20" i="7"/>
  <c r="U20" i="7"/>
  <c r="S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G19" i="7"/>
  <c r="S19" i="7"/>
  <c r="Q19" i="7"/>
  <c r="P19" i="7"/>
  <c r="O19" i="7"/>
  <c r="N19" i="7"/>
  <c r="M19" i="7"/>
  <c r="L19" i="7"/>
  <c r="K19" i="7"/>
  <c r="J19" i="7"/>
  <c r="H19" i="7"/>
  <c r="G19" i="7"/>
  <c r="F19" i="7"/>
  <c r="E19" i="7"/>
  <c r="D19" i="7"/>
  <c r="C19" i="7"/>
  <c r="AG18" i="7"/>
  <c r="U18" i="7"/>
  <c r="Q18" i="7"/>
  <c r="P18" i="7"/>
  <c r="O18" i="7"/>
  <c r="N18" i="7"/>
  <c r="M18" i="7"/>
  <c r="K18" i="7"/>
  <c r="J18" i="7"/>
  <c r="I18" i="7"/>
  <c r="G18" i="7"/>
  <c r="F18" i="7"/>
  <c r="E18" i="7"/>
  <c r="D18" i="7"/>
  <c r="C18" i="7"/>
  <c r="AG17" i="7"/>
  <c r="U17" i="7"/>
  <c r="Q17" i="7"/>
  <c r="P17" i="7"/>
  <c r="N17" i="7"/>
  <c r="M17" i="7"/>
  <c r="L17" i="7"/>
  <c r="K17" i="7"/>
  <c r="J17" i="7"/>
  <c r="I17" i="7"/>
  <c r="H17" i="7"/>
  <c r="G17" i="7"/>
  <c r="F17" i="7"/>
  <c r="E17" i="7"/>
  <c r="D17" i="7"/>
  <c r="C17" i="7"/>
  <c r="AG16" i="7"/>
  <c r="U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G15" i="7"/>
  <c r="L15" i="7"/>
  <c r="E15" i="7"/>
  <c r="AG14" i="7"/>
  <c r="N14" i="7"/>
  <c r="AG13" i="7"/>
  <c r="U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G12" i="7"/>
  <c r="U12" i="7"/>
  <c r="Q12" i="7"/>
  <c r="P12" i="7"/>
  <c r="O12" i="7"/>
  <c r="N12" i="7"/>
  <c r="M12" i="7"/>
  <c r="K12" i="7"/>
  <c r="J12" i="7"/>
  <c r="I12" i="7"/>
  <c r="H12" i="7"/>
  <c r="G12" i="7"/>
  <c r="E12" i="7"/>
  <c r="C12" i="7"/>
  <c r="AG11" i="7"/>
  <c r="U11" i="7"/>
  <c r="Q11" i="7"/>
  <c r="P11" i="7"/>
  <c r="O11" i="7"/>
  <c r="M11" i="7"/>
  <c r="L11" i="7"/>
  <c r="K11" i="7"/>
  <c r="I11" i="7"/>
  <c r="H11" i="7"/>
  <c r="G11" i="7"/>
  <c r="F11" i="7"/>
  <c r="E11" i="7"/>
  <c r="D11" i="7"/>
  <c r="C11" i="7"/>
  <c r="AG10" i="7"/>
  <c r="U10" i="7"/>
  <c r="S10" i="7"/>
  <c r="O10" i="7"/>
  <c r="N10" i="7"/>
  <c r="M10" i="7"/>
  <c r="L10" i="7"/>
  <c r="K10" i="7"/>
  <c r="J10" i="7"/>
  <c r="H10" i="7"/>
  <c r="G10" i="7"/>
  <c r="F10" i="7"/>
  <c r="E10" i="7"/>
  <c r="D10" i="7"/>
  <c r="C10" i="7"/>
  <c r="AG9" i="7"/>
  <c r="U9" i="7"/>
  <c r="S9" i="7"/>
  <c r="Q9" i="7"/>
  <c r="P9" i="7"/>
  <c r="O9" i="7"/>
  <c r="M9" i="7"/>
  <c r="L9" i="7"/>
  <c r="K9" i="7"/>
  <c r="I9" i="7"/>
  <c r="H9" i="7"/>
  <c r="G9" i="7"/>
  <c r="F9" i="7"/>
  <c r="E9" i="7"/>
  <c r="D9" i="7"/>
  <c r="C9" i="7"/>
  <c r="AG8" i="7"/>
  <c r="I8" i="7"/>
  <c r="F8" i="7"/>
  <c r="AG7" i="7"/>
  <c r="D7" i="7"/>
  <c r="AG6" i="7"/>
  <c r="U6" i="7"/>
  <c r="S6" i="7"/>
  <c r="Q6" i="7"/>
  <c r="P6" i="7"/>
  <c r="O6" i="7"/>
  <c r="N6" i="7"/>
  <c r="M6" i="7"/>
  <c r="L6" i="7"/>
  <c r="K6" i="7"/>
  <c r="J6" i="7"/>
  <c r="I6" i="7"/>
  <c r="H6" i="7"/>
  <c r="G6" i="7"/>
  <c r="F6" i="7"/>
  <c r="E6" i="7"/>
  <c r="C6" i="7"/>
  <c r="AG5" i="7"/>
  <c r="U5" i="7"/>
  <c r="S5" i="7"/>
  <c r="Q5" i="7"/>
  <c r="P5" i="7"/>
  <c r="O5" i="7"/>
  <c r="N5" i="7"/>
  <c r="M5" i="7"/>
  <c r="L5" i="7"/>
  <c r="J5" i="7"/>
  <c r="I5" i="7"/>
  <c r="H5" i="7"/>
  <c r="G5" i="7"/>
  <c r="F5" i="7"/>
  <c r="E5" i="7"/>
  <c r="D5" i="7"/>
  <c r="C5" i="7"/>
  <c r="AG4" i="7"/>
  <c r="U4" i="7"/>
  <c r="S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AG3" i="7"/>
  <c r="U3" i="7"/>
  <c r="S3" i="7"/>
  <c r="Q3" i="7"/>
  <c r="P3" i="7"/>
  <c r="O3" i="7"/>
  <c r="N3" i="7"/>
  <c r="M3" i="7"/>
  <c r="L3" i="7"/>
  <c r="J3" i="7"/>
  <c r="I3" i="7"/>
  <c r="H3" i="7"/>
  <c r="G3" i="7"/>
  <c r="F3" i="7"/>
  <c r="E3" i="7"/>
  <c r="D3" i="7"/>
  <c r="C3" i="7"/>
  <c r="AG2" i="7"/>
  <c r="U2" i="7"/>
  <c r="S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AC1" i="7"/>
  <c r="AB1" i="7"/>
  <c r="AA1" i="7"/>
  <c r="Z1" i="7"/>
  <c r="Y1" i="7"/>
  <c r="X1" i="7"/>
  <c r="V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B46" i="6"/>
  <c r="B45" i="6"/>
  <c r="B43" i="6"/>
  <c r="B42" i="6"/>
  <c r="AG41" i="6"/>
  <c r="B41" i="6"/>
  <c r="AG40" i="6"/>
  <c r="B40" i="6"/>
  <c r="AG39" i="6"/>
  <c r="B39" i="6"/>
  <c r="AG38" i="6"/>
  <c r="B38" i="6"/>
  <c r="AG37" i="6"/>
  <c r="B37" i="6"/>
  <c r="AG36" i="6"/>
  <c r="B36" i="6"/>
  <c r="AG35" i="6"/>
  <c r="B35" i="6"/>
  <c r="AG34" i="6"/>
  <c r="AG33" i="6"/>
  <c r="AG32" i="6"/>
  <c r="P32" i="6"/>
  <c r="AG31" i="6"/>
  <c r="L31" i="6"/>
  <c r="F31" i="6"/>
  <c r="AG30" i="6"/>
  <c r="S30" i="6"/>
  <c r="Q30" i="6"/>
  <c r="P30" i="6"/>
  <c r="O30" i="6"/>
  <c r="N30" i="6"/>
  <c r="M30" i="6"/>
  <c r="L30" i="6"/>
  <c r="K30" i="6"/>
  <c r="J30" i="6"/>
  <c r="I30" i="6"/>
  <c r="G30" i="6"/>
  <c r="F30" i="6"/>
  <c r="E30" i="6"/>
  <c r="D30" i="6"/>
  <c r="C30" i="6"/>
  <c r="AG29" i="6"/>
  <c r="S29" i="6"/>
  <c r="Q29" i="6"/>
  <c r="P29" i="6"/>
  <c r="O29" i="6"/>
  <c r="N29" i="6"/>
  <c r="M29" i="6"/>
  <c r="L29" i="6"/>
  <c r="K29" i="6"/>
  <c r="J29" i="6"/>
  <c r="I29" i="6"/>
  <c r="G29" i="6"/>
  <c r="F29" i="6"/>
  <c r="E29" i="6"/>
  <c r="D29" i="6"/>
  <c r="C29" i="6"/>
  <c r="AG28" i="6"/>
  <c r="S28" i="6"/>
  <c r="Q28" i="6"/>
  <c r="P28" i="6"/>
  <c r="O28" i="6"/>
  <c r="N28" i="6"/>
  <c r="M28" i="6"/>
  <c r="L28" i="6"/>
  <c r="K28" i="6"/>
  <c r="J28" i="6"/>
  <c r="I28" i="6"/>
  <c r="G28" i="6"/>
  <c r="F28" i="6"/>
  <c r="E28" i="6"/>
  <c r="C28" i="6"/>
  <c r="AG27" i="6"/>
  <c r="S27" i="6"/>
  <c r="Q27" i="6"/>
  <c r="P27" i="6"/>
  <c r="O27" i="6"/>
  <c r="N27" i="6"/>
  <c r="M27" i="6"/>
  <c r="L27" i="6"/>
  <c r="K27" i="6"/>
  <c r="J27" i="6"/>
  <c r="I27" i="6"/>
  <c r="G27" i="6"/>
  <c r="F27" i="6"/>
  <c r="E27" i="6"/>
  <c r="D27" i="6"/>
  <c r="C27" i="6"/>
  <c r="AG26" i="6"/>
  <c r="S26" i="6"/>
  <c r="Q26" i="6"/>
  <c r="P26" i="6"/>
  <c r="O26" i="6"/>
  <c r="N26" i="6"/>
  <c r="M26" i="6"/>
  <c r="L26" i="6"/>
  <c r="K26" i="6"/>
  <c r="J26" i="6"/>
  <c r="I26" i="6"/>
  <c r="G26" i="6"/>
  <c r="F26" i="6"/>
  <c r="E26" i="6"/>
  <c r="D26" i="6"/>
  <c r="C26" i="6"/>
  <c r="AG25" i="6"/>
  <c r="N25" i="6"/>
  <c r="I25" i="6"/>
  <c r="AG24" i="6"/>
  <c r="Q24" i="6"/>
  <c r="P24" i="6"/>
  <c r="AG23" i="6"/>
  <c r="U23" i="6"/>
  <c r="S23" i="6"/>
  <c r="Q23" i="6"/>
  <c r="P23" i="6"/>
  <c r="O23" i="6"/>
  <c r="N23" i="6"/>
  <c r="M23" i="6"/>
  <c r="L23" i="6"/>
  <c r="K23" i="6"/>
  <c r="J23" i="6"/>
  <c r="I23" i="6"/>
  <c r="G23" i="6"/>
  <c r="F23" i="6"/>
  <c r="E23" i="6"/>
  <c r="D23" i="6"/>
  <c r="C23" i="6"/>
  <c r="AG22" i="6"/>
  <c r="U22" i="6"/>
  <c r="S22" i="6"/>
  <c r="Q22" i="6"/>
  <c r="P22" i="6"/>
  <c r="O22" i="6"/>
  <c r="N22" i="6"/>
  <c r="M22" i="6"/>
  <c r="L22" i="6"/>
  <c r="K22" i="6"/>
  <c r="J22" i="6"/>
  <c r="I22" i="6"/>
  <c r="G22" i="6"/>
  <c r="F22" i="6"/>
  <c r="E22" i="6"/>
  <c r="C22" i="6"/>
  <c r="AG21" i="6"/>
  <c r="U21" i="6"/>
  <c r="S21" i="6"/>
  <c r="Q21" i="6"/>
  <c r="P21" i="6"/>
  <c r="O21" i="6"/>
  <c r="N21" i="6"/>
  <c r="M21" i="6"/>
  <c r="L21" i="6"/>
  <c r="K21" i="6"/>
  <c r="J21" i="6"/>
  <c r="I21" i="6"/>
  <c r="G21" i="6"/>
  <c r="F21" i="6"/>
  <c r="E21" i="6"/>
  <c r="D21" i="6"/>
  <c r="C21" i="6"/>
  <c r="AG20" i="6"/>
  <c r="U20" i="6"/>
  <c r="S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G19" i="6"/>
  <c r="S19" i="6"/>
  <c r="Q19" i="6"/>
  <c r="P19" i="6"/>
  <c r="O19" i="6"/>
  <c r="N19" i="6"/>
  <c r="L19" i="6"/>
  <c r="K19" i="6"/>
  <c r="J19" i="6"/>
  <c r="I19" i="6"/>
  <c r="H19" i="6"/>
  <c r="G19" i="6"/>
  <c r="F19" i="6"/>
  <c r="E19" i="6"/>
  <c r="D19" i="6"/>
  <c r="C19" i="6"/>
  <c r="AG18" i="6"/>
  <c r="L18" i="6"/>
  <c r="E18" i="6"/>
  <c r="AG17" i="6"/>
  <c r="Q17" i="6"/>
  <c r="AG16" i="6"/>
  <c r="U16" i="6"/>
  <c r="S16" i="6"/>
  <c r="Q16" i="6"/>
  <c r="P16" i="6"/>
  <c r="O16" i="6"/>
  <c r="N16" i="6"/>
  <c r="K16" i="6"/>
  <c r="J16" i="6"/>
  <c r="I16" i="6"/>
  <c r="H16" i="6"/>
  <c r="G16" i="6"/>
  <c r="F16" i="6"/>
  <c r="E16" i="6"/>
  <c r="C16" i="6"/>
  <c r="AG15" i="6"/>
  <c r="U15" i="6"/>
  <c r="S15" i="6"/>
  <c r="Q15" i="6"/>
  <c r="P15" i="6"/>
  <c r="O15" i="6"/>
  <c r="N15" i="6"/>
  <c r="K15" i="6"/>
  <c r="J15" i="6"/>
  <c r="I15" i="6"/>
  <c r="H15" i="6"/>
  <c r="G15" i="6"/>
  <c r="F15" i="6"/>
  <c r="E15" i="6"/>
  <c r="D15" i="6"/>
  <c r="C15" i="6"/>
  <c r="AG14" i="6"/>
  <c r="U14" i="6"/>
  <c r="S14" i="6"/>
  <c r="Q14" i="6"/>
  <c r="P14" i="6"/>
  <c r="O14" i="6"/>
  <c r="N14" i="6"/>
  <c r="L14" i="6"/>
  <c r="K14" i="6"/>
  <c r="J14" i="6"/>
  <c r="I14" i="6"/>
  <c r="H14" i="6"/>
  <c r="G14" i="6"/>
  <c r="F14" i="6"/>
  <c r="E14" i="6"/>
  <c r="D14" i="6"/>
  <c r="C14" i="6"/>
  <c r="AG13" i="6"/>
  <c r="U13" i="6"/>
  <c r="S13" i="6"/>
  <c r="Q13" i="6"/>
  <c r="P13" i="6"/>
  <c r="O13" i="6"/>
  <c r="N13" i="6"/>
  <c r="L13" i="6"/>
  <c r="K13" i="6"/>
  <c r="J13" i="6"/>
  <c r="I13" i="6"/>
  <c r="H13" i="6"/>
  <c r="G13" i="6"/>
  <c r="F13" i="6"/>
  <c r="E13" i="6"/>
  <c r="D13" i="6"/>
  <c r="C13" i="6"/>
  <c r="AG12" i="6"/>
  <c r="U12" i="6"/>
  <c r="S12" i="6"/>
  <c r="Q12" i="6"/>
  <c r="P12" i="6"/>
  <c r="O12" i="6"/>
  <c r="N12" i="6"/>
  <c r="L12" i="6"/>
  <c r="K12" i="6"/>
  <c r="J12" i="6"/>
  <c r="I12" i="6"/>
  <c r="H12" i="6"/>
  <c r="G12" i="6"/>
  <c r="F12" i="6"/>
  <c r="E12" i="6"/>
  <c r="D12" i="6"/>
  <c r="C12" i="6"/>
  <c r="AG11" i="6"/>
  <c r="S11" i="6"/>
  <c r="K11" i="6"/>
  <c r="AG10" i="6"/>
  <c r="L10" i="6"/>
  <c r="AG9" i="6"/>
  <c r="U9" i="6"/>
  <c r="S9" i="6"/>
  <c r="Q9" i="6"/>
  <c r="O9" i="6"/>
  <c r="N9" i="6"/>
  <c r="L9" i="6"/>
  <c r="K9" i="6"/>
  <c r="J9" i="6"/>
  <c r="I9" i="6"/>
  <c r="H9" i="6"/>
  <c r="G9" i="6"/>
  <c r="F9" i="6"/>
  <c r="E9" i="6"/>
  <c r="D9" i="6"/>
  <c r="C9" i="6"/>
  <c r="AG8" i="6"/>
  <c r="U8" i="6"/>
  <c r="S8" i="6"/>
  <c r="Q8" i="6"/>
  <c r="O8" i="6"/>
  <c r="N8" i="6"/>
  <c r="L8" i="6"/>
  <c r="K8" i="6"/>
  <c r="J8" i="6"/>
  <c r="I8" i="6"/>
  <c r="H8" i="6"/>
  <c r="G8" i="6"/>
  <c r="F8" i="6"/>
  <c r="E8" i="6"/>
  <c r="D8" i="6"/>
  <c r="C8" i="6"/>
  <c r="AG7" i="6"/>
  <c r="U7" i="6"/>
  <c r="S7" i="6"/>
  <c r="Q7" i="6"/>
  <c r="O7" i="6"/>
  <c r="N7" i="6"/>
  <c r="L7" i="6"/>
  <c r="K7" i="6"/>
  <c r="J7" i="6"/>
  <c r="I7" i="6"/>
  <c r="H7" i="6"/>
  <c r="G7" i="6"/>
  <c r="F7" i="6"/>
  <c r="E7" i="6"/>
  <c r="D7" i="6"/>
  <c r="C7" i="6"/>
  <c r="AG6" i="6"/>
  <c r="U6" i="6"/>
  <c r="S6" i="6"/>
  <c r="Q6" i="6"/>
  <c r="O6" i="6"/>
  <c r="N6" i="6"/>
  <c r="L6" i="6"/>
  <c r="J6" i="6"/>
  <c r="I6" i="6"/>
  <c r="H6" i="6"/>
  <c r="G6" i="6"/>
  <c r="F6" i="6"/>
  <c r="E6" i="6"/>
  <c r="C6" i="6"/>
  <c r="AG5" i="6"/>
  <c r="U5" i="6"/>
  <c r="S5" i="6"/>
  <c r="Q5" i="6"/>
  <c r="O5" i="6"/>
  <c r="N5" i="6"/>
  <c r="L5" i="6"/>
  <c r="K5" i="6"/>
  <c r="J5" i="6"/>
  <c r="I5" i="6"/>
  <c r="H5" i="6"/>
  <c r="G5" i="6"/>
  <c r="F5" i="6"/>
  <c r="E5" i="6"/>
  <c r="D5" i="6"/>
  <c r="C5" i="6"/>
  <c r="AG4" i="6"/>
  <c r="N4" i="6"/>
  <c r="D4" i="6"/>
  <c r="AG3" i="6"/>
  <c r="I3" i="6"/>
  <c r="D3" i="6"/>
  <c r="AG2" i="6"/>
  <c r="F2" i="6"/>
  <c r="AC1" i="6"/>
  <c r="AB1" i="6"/>
  <c r="AA1" i="6"/>
  <c r="Z1" i="6"/>
  <c r="Y1" i="6"/>
  <c r="X1" i="6"/>
  <c r="V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B46" i="5"/>
  <c r="B45" i="5"/>
  <c r="B43" i="5"/>
  <c r="B42" i="5"/>
  <c r="AG41" i="5"/>
  <c r="B41" i="5"/>
  <c r="AG40" i="5"/>
  <c r="B40" i="5"/>
  <c r="AG39" i="5"/>
  <c r="B39" i="5"/>
  <c r="AG38" i="5"/>
  <c r="B38" i="5"/>
  <c r="AG37" i="5"/>
  <c r="B37" i="5"/>
  <c r="AG36" i="5"/>
  <c r="B36" i="5"/>
  <c r="AG35" i="5"/>
  <c r="B35" i="5"/>
  <c r="AG34" i="5"/>
  <c r="AG33" i="5"/>
  <c r="AG32" i="5"/>
  <c r="AG31" i="5"/>
  <c r="S31" i="5"/>
  <c r="Q31" i="5"/>
  <c r="O31" i="5"/>
  <c r="N31" i="5"/>
  <c r="L31" i="5"/>
  <c r="K31" i="5"/>
  <c r="J31" i="5"/>
  <c r="I31" i="5"/>
  <c r="H31" i="5"/>
  <c r="G31" i="5"/>
  <c r="F31" i="5"/>
  <c r="E31" i="5"/>
  <c r="D31" i="5"/>
  <c r="C31" i="5"/>
  <c r="AG30" i="5"/>
  <c r="S30" i="5"/>
  <c r="Q30" i="5"/>
  <c r="O30" i="5"/>
  <c r="N30" i="5"/>
  <c r="L30" i="5"/>
  <c r="K30" i="5"/>
  <c r="J30" i="5"/>
  <c r="I30" i="5"/>
  <c r="H30" i="5"/>
  <c r="G30" i="5"/>
  <c r="F30" i="5"/>
  <c r="E30" i="5"/>
  <c r="C30" i="5"/>
  <c r="AG29" i="5"/>
  <c r="S29" i="5"/>
  <c r="Q29" i="5"/>
  <c r="O29" i="5"/>
  <c r="N29" i="5"/>
  <c r="L29" i="5"/>
  <c r="K29" i="5"/>
  <c r="J29" i="5"/>
  <c r="I29" i="5"/>
  <c r="H29" i="5"/>
  <c r="G29" i="5"/>
  <c r="F29" i="5"/>
  <c r="E29" i="5"/>
  <c r="D29" i="5"/>
  <c r="C29" i="5"/>
  <c r="AG28" i="5"/>
  <c r="S28" i="5"/>
  <c r="Q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G27" i="5"/>
  <c r="L27" i="5"/>
  <c r="E27" i="5"/>
  <c r="AG26" i="5"/>
  <c r="Q26" i="5"/>
  <c r="D26" i="5"/>
  <c r="AG25" i="5"/>
  <c r="U25" i="5"/>
  <c r="S25" i="5"/>
  <c r="Q25" i="5"/>
  <c r="P25" i="5"/>
  <c r="O25" i="5"/>
  <c r="L25" i="5"/>
  <c r="K25" i="5"/>
  <c r="J25" i="5"/>
  <c r="I25" i="5"/>
  <c r="H25" i="5"/>
  <c r="G25" i="5"/>
  <c r="F25" i="5"/>
  <c r="E25" i="5"/>
  <c r="C25" i="5"/>
  <c r="AG24" i="5"/>
  <c r="U24" i="5"/>
  <c r="S24" i="5"/>
  <c r="Q24" i="5"/>
  <c r="P24" i="5"/>
  <c r="O24" i="5"/>
  <c r="L24" i="5"/>
  <c r="K24" i="5"/>
  <c r="J24" i="5"/>
  <c r="I24" i="5"/>
  <c r="H24" i="5"/>
  <c r="G24" i="5"/>
  <c r="F24" i="5"/>
  <c r="E24" i="5"/>
  <c r="D24" i="5"/>
  <c r="C24" i="5"/>
  <c r="AG23" i="5"/>
  <c r="U23" i="5"/>
  <c r="S23" i="5"/>
  <c r="Q23" i="5"/>
  <c r="P23" i="5"/>
  <c r="O23" i="5"/>
  <c r="L23" i="5"/>
  <c r="K23" i="5"/>
  <c r="J23" i="5"/>
  <c r="I23" i="5"/>
  <c r="H23" i="5"/>
  <c r="G23" i="5"/>
  <c r="F23" i="5"/>
  <c r="E23" i="5"/>
  <c r="D23" i="5"/>
  <c r="C23" i="5"/>
  <c r="AG22" i="5"/>
  <c r="U22" i="5"/>
  <c r="S22" i="5"/>
  <c r="Q22" i="5"/>
  <c r="P22" i="5"/>
  <c r="O22" i="5"/>
  <c r="L22" i="5"/>
  <c r="K22" i="5"/>
  <c r="J22" i="5"/>
  <c r="I22" i="5"/>
  <c r="H22" i="5"/>
  <c r="G22" i="5"/>
  <c r="F22" i="5"/>
  <c r="E22" i="5"/>
  <c r="D22" i="5"/>
  <c r="C22" i="5"/>
  <c r="AG21" i="5"/>
  <c r="U21" i="5"/>
  <c r="S21" i="5"/>
  <c r="Q21" i="5"/>
  <c r="P21" i="5"/>
  <c r="O21" i="5"/>
  <c r="L21" i="5"/>
  <c r="K21" i="5"/>
  <c r="J21" i="5"/>
  <c r="I21" i="5"/>
  <c r="H21" i="5"/>
  <c r="G21" i="5"/>
  <c r="F21" i="5"/>
  <c r="E21" i="5"/>
  <c r="D21" i="5"/>
  <c r="C21" i="5"/>
  <c r="AG20" i="5"/>
  <c r="D20" i="5"/>
  <c r="AG19" i="5"/>
  <c r="K19" i="5"/>
  <c r="AG18" i="5"/>
  <c r="U18" i="5"/>
  <c r="S18" i="5"/>
  <c r="P18" i="5"/>
  <c r="O18" i="5"/>
  <c r="L18" i="5"/>
  <c r="K18" i="5"/>
  <c r="J18" i="5"/>
  <c r="I18" i="5"/>
  <c r="H18" i="5"/>
  <c r="G18" i="5"/>
  <c r="F18" i="5"/>
  <c r="E18" i="5"/>
  <c r="D18" i="5"/>
  <c r="C18" i="5"/>
  <c r="AG17" i="5"/>
  <c r="U17" i="5"/>
  <c r="S17" i="5"/>
  <c r="P17" i="5"/>
  <c r="O17" i="5"/>
  <c r="L17" i="5"/>
  <c r="K17" i="5"/>
  <c r="J17" i="5"/>
  <c r="I17" i="5"/>
  <c r="H17" i="5"/>
  <c r="G17" i="5"/>
  <c r="F17" i="5"/>
  <c r="E17" i="5"/>
  <c r="D17" i="5"/>
  <c r="C17" i="5"/>
  <c r="AG16" i="5"/>
  <c r="S16" i="5"/>
  <c r="P16" i="5"/>
  <c r="O16" i="5"/>
  <c r="L16" i="5"/>
  <c r="K16" i="5"/>
  <c r="J16" i="5"/>
  <c r="I16" i="5"/>
  <c r="H16" i="5"/>
  <c r="G16" i="5"/>
  <c r="F16" i="5"/>
  <c r="E16" i="5"/>
  <c r="D16" i="5"/>
  <c r="C16" i="5"/>
  <c r="AG15" i="5"/>
  <c r="S15" i="5"/>
  <c r="P15" i="5"/>
  <c r="O15" i="5"/>
  <c r="L15" i="5"/>
  <c r="K15" i="5"/>
  <c r="J15" i="5"/>
  <c r="I15" i="5"/>
  <c r="H15" i="5"/>
  <c r="G15" i="5"/>
  <c r="F15" i="5"/>
  <c r="E15" i="5"/>
  <c r="D15" i="5"/>
  <c r="C15" i="5"/>
  <c r="AG14" i="5"/>
  <c r="S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Z13" i="5"/>
  <c r="AG13" i="5"/>
  <c r="K13" i="5"/>
  <c r="I13" i="5"/>
  <c r="AG12" i="5"/>
  <c r="P12" i="5"/>
  <c r="L12" i="5"/>
  <c r="AG11" i="5"/>
  <c r="U11" i="5"/>
  <c r="S11" i="5"/>
  <c r="P11" i="5"/>
  <c r="O11" i="5"/>
  <c r="L11" i="5"/>
  <c r="K11" i="5"/>
  <c r="J11" i="5"/>
  <c r="I11" i="5"/>
  <c r="H11" i="5"/>
  <c r="G11" i="5"/>
  <c r="F11" i="5"/>
  <c r="E11" i="5"/>
  <c r="D11" i="5"/>
  <c r="C11" i="5"/>
  <c r="AZ10" i="5"/>
  <c r="AG10" i="5"/>
  <c r="U10" i="5"/>
  <c r="S10" i="5"/>
  <c r="P10" i="5"/>
  <c r="O10" i="5"/>
  <c r="L10" i="5"/>
  <c r="K10" i="5"/>
  <c r="J10" i="5"/>
  <c r="I10" i="5"/>
  <c r="H10" i="5"/>
  <c r="G10" i="5"/>
  <c r="F10" i="5"/>
  <c r="E10" i="5"/>
  <c r="C10" i="5"/>
  <c r="AG9" i="5"/>
  <c r="U9" i="5"/>
  <c r="S9" i="5"/>
  <c r="P9" i="5"/>
  <c r="O9" i="5"/>
  <c r="N9" i="5"/>
  <c r="L9" i="5"/>
  <c r="K9" i="5"/>
  <c r="J9" i="5"/>
  <c r="I9" i="5"/>
  <c r="H9" i="5"/>
  <c r="G9" i="5"/>
  <c r="F9" i="5"/>
  <c r="E9" i="5"/>
  <c r="D9" i="5"/>
  <c r="C9" i="5"/>
  <c r="AG8" i="5"/>
  <c r="U8" i="5"/>
  <c r="S8" i="5"/>
  <c r="P8" i="5"/>
  <c r="O8" i="5"/>
  <c r="N8" i="5"/>
  <c r="L8" i="5"/>
  <c r="K8" i="5"/>
  <c r="J8" i="5"/>
  <c r="I8" i="5"/>
  <c r="H8" i="5"/>
  <c r="G8" i="5"/>
  <c r="F8" i="5"/>
  <c r="E8" i="5"/>
  <c r="D8" i="5"/>
  <c r="C8" i="5"/>
  <c r="AG7" i="5"/>
  <c r="U7" i="5"/>
  <c r="S7" i="5"/>
  <c r="P7" i="5"/>
  <c r="O7" i="5"/>
  <c r="N7" i="5"/>
  <c r="L7" i="5"/>
  <c r="K7" i="5"/>
  <c r="J7" i="5"/>
  <c r="I7" i="5"/>
  <c r="H7" i="5"/>
  <c r="G7" i="5"/>
  <c r="F7" i="5"/>
  <c r="E7" i="5"/>
  <c r="D7" i="5"/>
  <c r="C7" i="5"/>
  <c r="AG6" i="5"/>
  <c r="I6" i="5"/>
  <c r="F6" i="5"/>
  <c r="AG5" i="5"/>
  <c r="N5" i="5"/>
  <c r="H5" i="5"/>
  <c r="AG4" i="5"/>
  <c r="U4" i="5"/>
  <c r="S4" i="5"/>
  <c r="P4" i="5"/>
  <c r="O4" i="5"/>
  <c r="N4" i="5"/>
  <c r="L4" i="5"/>
  <c r="K4" i="5"/>
  <c r="J4" i="5"/>
  <c r="I4" i="5"/>
  <c r="H4" i="5"/>
  <c r="G4" i="5"/>
  <c r="F4" i="5"/>
  <c r="E4" i="5"/>
  <c r="C4" i="5"/>
  <c r="AG3" i="5"/>
  <c r="U3" i="5"/>
  <c r="S3" i="5"/>
  <c r="P3" i="5"/>
  <c r="O3" i="5"/>
  <c r="N3" i="5"/>
  <c r="L3" i="5"/>
  <c r="K3" i="5"/>
  <c r="J3" i="5"/>
  <c r="I3" i="5"/>
  <c r="H3" i="5"/>
  <c r="G3" i="5"/>
  <c r="F3" i="5"/>
  <c r="E3" i="5"/>
  <c r="D3" i="5"/>
  <c r="C3" i="5"/>
  <c r="AG2" i="5"/>
  <c r="U2" i="5"/>
  <c r="S2" i="5"/>
  <c r="P2" i="5"/>
  <c r="O2" i="5"/>
  <c r="N2" i="5"/>
  <c r="L2" i="5"/>
  <c r="K2" i="5"/>
  <c r="J2" i="5"/>
  <c r="I2" i="5"/>
  <c r="H2" i="5"/>
  <c r="G2" i="5"/>
  <c r="F2" i="5"/>
  <c r="E2" i="5"/>
  <c r="D2" i="5"/>
  <c r="C2" i="5"/>
  <c r="AC1" i="5"/>
  <c r="AB1" i="5"/>
  <c r="AA1" i="5"/>
  <c r="Z1" i="5"/>
  <c r="Y1" i="5"/>
  <c r="X1" i="5"/>
  <c r="V1" i="5"/>
  <c r="S1" i="5"/>
  <c r="S34" i="5"/>
  <c r="R1" i="5"/>
  <c r="Q1" i="5"/>
  <c r="P1" i="5"/>
  <c r="P34" i="5"/>
  <c r="O1" i="5"/>
  <c r="N1" i="5"/>
  <c r="M1" i="5"/>
  <c r="L1" i="5"/>
  <c r="K1" i="5"/>
  <c r="J1" i="5"/>
  <c r="I1" i="5"/>
  <c r="H1" i="5"/>
  <c r="G1" i="5"/>
  <c r="F1" i="5"/>
  <c r="E1" i="5"/>
  <c r="D1" i="5"/>
  <c r="B46" i="4"/>
  <c r="B45" i="4"/>
  <c r="B43" i="4"/>
  <c r="B42" i="4"/>
  <c r="AG41" i="4"/>
  <c r="B41" i="4"/>
  <c r="AG40" i="4"/>
  <c r="B40" i="4"/>
  <c r="AG39" i="4"/>
  <c r="B39" i="4"/>
  <c r="AG38" i="4"/>
  <c r="B38" i="4"/>
  <c r="AG37" i="4"/>
  <c r="B37" i="4"/>
  <c r="AG36" i="4"/>
  <c r="B36" i="4"/>
  <c r="AG35" i="4"/>
  <c r="B35" i="4"/>
  <c r="AG34" i="4"/>
  <c r="AG33" i="4"/>
  <c r="AG32" i="4"/>
  <c r="S32" i="4"/>
  <c r="P32" i="4"/>
  <c r="O32" i="4"/>
  <c r="N32" i="4"/>
  <c r="L32" i="4"/>
  <c r="K32" i="4"/>
  <c r="J32" i="4"/>
  <c r="I32" i="4"/>
  <c r="H32" i="4"/>
  <c r="G32" i="4"/>
  <c r="F32" i="4"/>
  <c r="E32" i="4"/>
  <c r="C32" i="4"/>
  <c r="AG31" i="4"/>
  <c r="S31" i="4"/>
  <c r="P31" i="4"/>
  <c r="O31" i="4"/>
  <c r="N31" i="4"/>
  <c r="L31" i="4"/>
  <c r="K31" i="4"/>
  <c r="J31" i="4"/>
  <c r="I31" i="4"/>
  <c r="H31" i="4"/>
  <c r="G31" i="4"/>
  <c r="F31" i="4"/>
  <c r="E31" i="4"/>
  <c r="D31" i="4"/>
  <c r="C31" i="4"/>
  <c r="AG30" i="4"/>
  <c r="D30" i="4"/>
  <c r="AG29" i="4"/>
  <c r="F29" i="4"/>
  <c r="AG28" i="4"/>
  <c r="S28" i="4"/>
  <c r="P28" i="4"/>
  <c r="O28" i="4"/>
  <c r="N28" i="4"/>
  <c r="L28" i="4"/>
  <c r="K28" i="4"/>
  <c r="J28" i="4"/>
  <c r="I28" i="4"/>
  <c r="H28" i="4"/>
  <c r="G28" i="4"/>
  <c r="F28" i="4"/>
  <c r="E28" i="4"/>
  <c r="C28" i="4"/>
  <c r="AG27" i="4"/>
  <c r="S27" i="4"/>
  <c r="P27" i="4"/>
  <c r="O27" i="4"/>
  <c r="N27" i="4"/>
  <c r="L27" i="4"/>
  <c r="K27" i="4"/>
  <c r="J27" i="4"/>
  <c r="I27" i="4"/>
  <c r="H27" i="4"/>
  <c r="G27" i="4"/>
  <c r="F27" i="4"/>
  <c r="E27" i="4"/>
  <c r="D27" i="4"/>
  <c r="C27" i="4"/>
  <c r="AG26" i="4"/>
  <c r="S26" i="4"/>
  <c r="P26" i="4"/>
  <c r="O26" i="4"/>
  <c r="N26" i="4"/>
  <c r="L26" i="4"/>
  <c r="K26" i="4"/>
  <c r="J26" i="4"/>
  <c r="I26" i="4"/>
  <c r="H26" i="4"/>
  <c r="G26" i="4"/>
  <c r="F26" i="4"/>
  <c r="E26" i="4"/>
  <c r="D26" i="4"/>
  <c r="C26" i="4"/>
  <c r="AG25" i="4"/>
  <c r="S25" i="4"/>
  <c r="P25" i="4"/>
  <c r="O25" i="4"/>
  <c r="N25" i="4"/>
  <c r="L25" i="4"/>
  <c r="J25" i="4"/>
  <c r="I25" i="4"/>
  <c r="H25" i="4"/>
  <c r="G25" i="4"/>
  <c r="F25" i="4"/>
  <c r="E25" i="4"/>
  <c r="C25" i="4"/>
  <c r="AG24" i="4"/>
  <c r="S24" i="4"/>
  <c r="P24" i="4"/>
  <c r="O24" i="4"/>
  <c r="N24" i="4"/>
  <c r="L24" i="4"/>
  <c r="K24" i="4"/>
  <c r="J24" i="4"/>
  <c r="I24" i="4"/>
  <c r="H24" i="4"/>
  <c r="G24" i="4"/>
  <c r="F24" i="4"/>
  <c r="E24" i="4"/>
  <c r="D24" i="4"/>
  <c r="C24" i="4"/>
  <c r="AG23" i="4"/>
  <c r="L23" i="4"/>
  <c r="K23" i="4"/>
  <c r="AG22" i="4"/>
  <c r="K22" i="4"/>
  <c r="I22" i="4"/>
  <c r="AG21" i="4"/>
  <c r="S21" i="4"/>
  <c r="Q21" i="4"/>
  <c r="P21" i="4"/>
  <c r="O21" i="4"/>
  <c r="N21" i="4"/>
  <c r="L21" i="4"/>
  <c r="K21" i="4"/>
  <c r="J21" i="4"/>
  <c r="I21" i="4"/>
  <c r="H21" i="4"/>
  <c r="G21" i="4"/>
  <c r="F21" i="4"/>
  <c r="E21" i="4"/>
  <c r="D21" i="4"/>
  <c r="C21" i="4"/>
  <c r="AG20" i="4"/>
  <c r="U20" i="4"/>
  <c r="S20" i="4"/>
  <c r="Q20" i="4"/>
  <c r="P20" i="4"/>
  <c r="O20" i="4"/>
  <c r="N20" i="4"/>
  <c r="L20" i="4"/>
  <c r="K20" i="4"/>
  <c r="J20" i="4"/>
  <c r="I20" i="4"/>
  <c r="H20" i="4"/>
  <c r="G20" i="4"/>
  <c r="F20" i="4"/>
  <c r="E20" i="4"/>
  <c r="D20" i="4"/>
  <c r="C20" i="4"/>
  <c r="AG19" i="4"/>
  <c r="S19" i="4"/>
  <c r="Q19" i="4"/>
  <c r="P19" i="4"/>
  <c r="O19" i="4"/>
  <c r="N19" i="4"/>
  <c r="L19" i="4"/>
  <c r="K19" i="4"/>
  <c r="J19" i="4"/>
  <c r="I19" i="4"/>
  <c r="H19" i="4"/>
  <c r="G19" i="4"/>
  <c r="F19" i="4"/>
  <c r="E19" i="4"/>
  <c r="D19" i="4"/>
  <c r="C19" i="4"/>
  <c r="AG18" i="4"/>
  <c r="U18" i="4"/>
  <c r="S18" i="4"/>
  <c r="Q18" i="4"/>
  <c r="P18" i="4"/>
  <c r="O18" i="4"/>
  <c r="N18" i="4"/>
  <c r="L18" i="4"/>
  <c r="K18" i="4"/>
  <c r="J18" i="4"/>
  <c r="I18" i="4"/>
  <c r="H18" i="4"/>
  <c r="G18" i="4"/>
  <c r="F18" i="4"/>
  <c r="E18" i="4"/>
  <c r="D18" i="4"/>
  <c r="C18" i="4"/>
  <c r="AG17" i="4"/>
  <c r="U17" i="4"/>
  <c r="S17" i="4"/>
  <c r="Q17" i="4"/>
  <c r="P17" i="4"/>
  <c r="O17" i="4"/>
  <c r="N17" i="4"/>
  <c r="L17" i="4"/>
  <c r="K17" i="4"/>
  <c r="J17" i="4"/>
  <c r="I17" i="4"/>
  <c r="H17" i="4"/>
  <c r="G17" i="4"/>
  <c r="F17" i="4"/>
  <c r="E17" i="4"/>
  <c r="D17" i="4"/>
  <c r="C17" i="4"/>
  <c r="AG16" i="4"/>
  <c r="P16" i="4"/>
  <c r="N16" i="4"/>
  <c r="AG15" i="4"/>
  <c r="D15" i="4"/>
  <c r="AG14" i="4"/>
  <c r="U14" i="4"/>
  <c r="S14" i="4"/>
  <c r="Q14" i="4"/>
  <c r="P14" i="4"/>
  <c r="O14" i="4"/>
  <c r="N14" i="4"/>
  <c r="L14" i="4"/>
  <c r="K14" i="4"/>
  <c r="J14" i="4"/>
  <c r="I14" i="4"/>
  <c r="H14" i="4"/>
  <c r="G14" i="4"/>
  <c r="F14" i="4"/>
  <c r="E14" i="4"/>
  <c r="D14" i="4"/>
  <c r="C14" i="4"/>
  <c r="AG13" i="4"/>
  <c r="U13" i="4"/>
  <c r="S13" i="4"/>
  <c r="Q13" i="4"/>
  <c r="P13" i="4"/>
  <c r="O13" i="4"/>
  <c r="N13" i="4"/>
  <c r="L13" i="4"/>
  <c r="K13" i="4"/>
  <c r="J13" i="4"/>
  <c r="I13" i="4"/>
  <c r="H13" i="4"/>
  <c r="G13" i="4"/>
  <c r="F13" i="4"/>
  <c r="E13" i="4"/>
  <c r="D13" i="4"/>
  <c r="C13" i="4"/>
  <c r="AG12" i="4"/>
  <c r="U12" i="4"/>
  <c r="S12" i="4"/>
  <c r="Q12" i="4"/>
  <c r="P12" i="4"/>
  <c r="O12" i="4"/>
  <c r="N12" i="4"/>
  <c r="L12" i="4"/>
  <c r="K12" i="4"/>
  <c r="J12" i="4"/>
  <c r="I12" i="4"/>
  <c r="H12" i="4"/>
  <c r="G12" i="4"/>
  <c r="F12" i="4"/>
  <c r="E12" i="4"/>
  <c r="D12" i="4"/>
  <c r="C12" i="4"/>
  <c r="AG11" i="4"/>
  <c r="U11" i="4"/>
  <c r="S11" i="4"/>
  <c r="Q11" i="4"/>
  <c r="P11" i="4"/>
  <c r="O11" i="4"/>
  <c r="N11" i="4"/>
  <c r="L11" i="4"/>
  <c r="K11" i="4"/>
  <c r="J11" i="4"/>
  <c r="I11" i="4"/>
  <c r="H11" i="4"/>
  <c r="G11" i="4"/>
  <c r="F11" i="4"/>
  <c r="E11" i="4"/>
  <c r="C11" i="4"/>
  <c r="AG10" i="4"/>
  <c r="U10" i="4"/>
  <c r="S10" i="4"/>
  <c r="Q10" i="4"/>
  <c r="P10" i="4"/>
  <c r="O10" i="4"/>
  <c r="N10" i="4"/>
  <c r="L10" i="4"/>
  <c r="K10" i="4"/>
  <c r="J10" i="4"/>
  <c r="I10" i="4"/>
  <c r="H10" i="4"/>
  <c r="G10" i="4"/>
  <c r="F10" i="4"/>
  <c r="E10" i="4"/>
  <c r="D10" i="4"/>
  <c r="C10" i="4"/>
  <c r="AG9" i="4"/>
  <c r="U9" i="4"/>
  <c r="H9" i="4"/>
  <c r="E9" i="4"/>
  <c r="AG8" i="4"/>
  <c r="U8" i="4"/>
  <c r="Q8" i="4"/>
  <c r="H8" i="4"/>
  <c r="E8" i="4"/>
  <c r="AG7" i="4"/>
  <c r="U7" i="4"/>
  <c r="S7" i="4"/>
  <c r="Q7" i="4"/>
  <c r="P7" i="4"/>
  <c r="O7" i="4"/>
  <c r="N7" i="4"/>
  <c r="L7" i="4"/>
  <c r="K7" i="4"/>
  <c r="J7" i="4"/>
  <c r="I7" i="4"/>
  <c r="H7" i="4"/>
  <c r="G7" i="4"/>
  <c r="F7" i="4"/>
  <c r="E7" i="4"/>
  <c r="D7" i="4"/>
  <c r="C7" i="4"/>
  <c r="AG6" i="4"/>
  <c r="U6" i="4"/>
  <c r="S6" i="4"/>
  <c r="Q6" i="4"/>
  <c r="P6" i="4"/>
  <c r="O6" i="4"/>
  <c r="N6" i="4"/>
  <c r="L6" i="4"/>
  <c r="K6" i="4"/>
  <c r="J6" i="4"/>
  <c r="I6" i="4"/>
  <c r="H6" i="4"/>
  <c r="G6" i="4"/>
  <c r="F6" i="4"/>
  <c r="E6" i="4"/>
  <c r="D6" i="4"/>
  <c r="C6" i="4"/>
  <c r="AG5" i="4"/>
  <c r="U5" i="4"/>
  <c r="S5" i="4"/>
  <c r="Q5" i="4"/>
  <c r="P5" i="4"/>
  <c r="O5" i="4"/>
  <c r="N5" i="4"/>
  <c r="L5" i="4"/>
  <c r="K5" i="4"/>
  <c r="J5" i="4"/>
  <c r="I5" i="4"/>
  <c r="H5" i="4"/>
  <c r="G5" i="4"/>
  <c r="F5" i="4"/>
  <c r="E5" i="4"/>
  <c r="D5" i="4"/>
  <c r="C5" i="4"/>
  <c r="AG4" i="4"/>
  <c r="U4" i="4"/>
  <c r="S4" i="4"/>
  <c r="Q4" i="4"/>
  <c r="P4" i="4"/>
  <c r="O4" i="4"/>
  <c r="N4" i="4"/>
  <c r="L4" i="4"/>
  <c r="K4" i="4"/>
  <c r="J4" i="4"/>
  <c r="I4" i="4"/>
  <c r="H4" i="4"/>
  <c r="G4" i="4"/>
  <c r="F4" i="4"/>
  <c r="E4" i="4"/>
  <c r="C4" i="4"/>
  <c r="AG3" i="4"/>
  <c r="U3" i="4"/>
  <c r="S3" i="4"/>
  <c r="Q3" i="4"/>
  <c r="P3" i="4"/>
  <c r="O3" i="4"/>
  <c r="N3" i="4"/>
  <c r="L3" i="4"/>
  <c r="K3" i="4"/>
  <c r="J3" i="4"/>
  <c r="I3" i="4"/>
  <c r="H3" i="4"/>
  <c r="G3" i="4"/>
  <c r="F3" i="4"/>
  <c r="E3" i="4"/>
  <c r="D3" i="4"/>
  <c r="C3" i="4"/>
  <c r="AG2" i="4"/>
  <c r="U2" i="4"/>
  <c r="F2" i="4"/>
  <c r="AC1" i="4"/>
  <c r="AB1" i="4"/>
  <c r="AA1" i="4"/>
  <c r="Z1" i="4"/>
  <c r="Y1" i="4"/>
  <c r="X1" i="4"/>
  <c r="V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B46" i="3"/>
  <c r="B45" i="3"/>
  <c r="B43" i="3"/>
  <c r="B42" i="3"/>
  <c r="AG41" i="3"/>
  <c r="B41" i="3"/>
  <c r="AG40" i="3"/>
  <c r="B40" i="3"/>
  <c r="AG39" i="3"/>
  <c r="B39" i="3"/>
  <c r="AG38" i="3"/>
  <c r="B38" i="3"/>
  <c r="AG37" i="3"/>
  <c r="B37" i="3"/>
  <c r="AG36" i="3"/>
  <c r="B36" i="3"/>
  <c r="AG35" i="3"/>
  <c r="B35" i="3"/>
  <c r="AG34" i="3"/>
  <c r="AG33" i="3"/>
  <c r="AG32" i="3"/>
  <c r="AG31" i="3"/>
  <c r="AG30" i="3"/>
  <c r="N30" i="3"/>
  <c r="L30" i="3"/>
  <c r="F30" i="3"/>
  <c r="AG29" i="3"/>
  <c r="S29" i="3"/>
  <c r="Q29" i="3"/>
  <c r="P29" i="3"/>
  <c r="O29" i="3"/>
  <c r="N29" i="3"/>
  <c r="K29" i="3"/>
  <c r="J29" i="3"/>
  <c r="I29" i="3"/>
  <c r="H29" i="3"/>
  <c r="G29" i="3"/>
  <c r="F29" i="3"/>
  <c r="E29" i="3"/>
  <c r="D29" i="3"/>
  <c r="C29" i="3"/>
  <c r="AG28" i="3"/>
  <c r="S28" i="3"/>
  <c r="Q28" i="3"/>
  <c r="P28" i="3"/>
  <c r="O28" i="3"/>
  <c r="N28" i="3"/>
  <c r="K28" i="3"/>
  <c r="J28" i="3"/>
  <c r="I28" i="3"/>
  <c r="H28" i="3"/>
  <c r="G28" i="3"/>
  <c r="F28" i="3"/>
  <c r="E28" i="3"/>
  <c r="D28" i="3"/>
  <c r="C28" i="3"/>
  <c r="AG27" i="3"/>
  <c r="S27" i="3"/>
  <c r="Q27" i="3"/>
  <c r="P27" i="3"/>
  <c r="O27" i="3"/>
  <c r="N27" i="3"/>
  <c r="L27" i="3"/>
  <c r="K27" i="3"/>
  <c r="J27" i="3"/>
  <c r="I27" i="3"/>
  <c r="H27" i="3"/>
  <c r="G27" i="3"/>
  <c r="F27" i="3"/>
  <c r="E27" i="3"/>
  <c r="D27" i="3"/>
  <c r="C27" i="3"/>
  <c r="AG26" i="3"/>
  <c r="S26" i="3"/>
  <c r="Q26" i="3"/>
  <c r="P26" i="3"/>
  <c r="O26" i="3"/>
  <c r="N26" i="3"/>
  <c r="L26" i="3"/>
  <c r="K26" i="3"/>
  <c r="J26" i="3"/>
  <c r="I26" i="3"/>
  <c r="H26" i="3"/>
  <c r="G26" i="3"/>
  <c r="F26" i="3"/>
  <c r="E26" i="3"/>
  <c r="D26" i="3"/>
  <c r="C26" i="3"/>
  <c r="AG25" i="3"/>
  <c r="S25" i="3"/>
  <c r="Q25" i="3"/>
  <c r="P25" i="3"/>
  <c r="O25" i="3"/>
  <c r="N25" i="3"/>
  <c r="L25" i="3"/>
  <c r="K25" i="3"/>
  <c r="J25" i="3"/>
  <c r="I25" i="3"/>
  <c r="H25" i="3"/>
  <c r="G25" i="3"/>
  <c r="F25" i="3"/>
  <c r="E25" i="3"/>
  <c r="D25" i="3"/>
  <c r="C25" i="3"/>
  <c r="AG24" i="3"/>
  <c r="N24" i="3"/>
  <c r="E24" i="3"/>
  <c r="AG23" i="3"/>
  <c r="Q23" i="3"/>
  <c r="K23" i="3"/>
  <c r="E23" i="3"/>
  <c r="AG22" i="3"/>
  <c r="S22" i="3"/>
  <c r="Q22" i="3"/>
  <c r="P22" i="3"/>
  <c r="O22" i="3"/>
  <c r="N22" i="3"/>
  <c r="L22" i="3"/>
  <c r="K22" i="3"/>
  <c r="J22" i="3"/>
  <c r="I22" i="3"/>
  <c r="H22" i="3"/>
  <c r="G22" i="3"/>
  <c r="F22" i="3"/>
  <c r="E22" i="3"/>
  <c r="D22" i="3"/>
  <c r="C22" i="3"/>
  <c r="AG21" i="3"/>
  <c r="U21" i="3"/>
  <c r="S21" i="3"/>
  <c r="Q21" i="3"/>
  <c r="P21" i="3"/>
  <c r="O21" i="3"/>
  <c r="N21" i="3"/>
  <c r="L21" i="3"/>
  <c r="K21" i="3"/>
  <c r="J21" i="3"/>
  <c r="I21" i="3"/>
  <c r="H21" i="3"/>
  <c r="G21" i="3"/>
  <c r="F21" i="3"/>
  <c r="E21" i="3"/>
  <c r="D21" i="3"/>
  <c r="C21" i="3"/>
  <c r="AG20" i="3"/>
  <c r="U20" i="3"/>
  <c r="S20" i="3"/>
  <c r="Q20" i="3"/>
  <c r="P20" i="3"/>
  <c r="O20" i="3"/>
  <c r="N20" i="3"/>
  <c r="L20" i="3"/>
  <c r="K20" i="3"/>
  <c r="J20" i="3"/>
  <c r="I20" i="3"/>
  <c r="H20" i="3"/>
  <c r="G20" i="3"/>
  <c r="F20" i="3"/>
  <c r="E20" i="3"/>
  <c r="D20" i="3"/>
  <c r="C20" i="3"/>
  <c r="AG19" i="3"/>
  <c r="U19" i="3"/>
  <c r="S19" i="3"/>
  <c r="Q19" i="3"/>
  <c r="P19" i="3"/>
  <c r="O19" i="3"/>
  <c r="N19" i="3"/>
  <c r="L19" i="3"/>
  <c r="K19" i="3"/>
  <c r="J19" i="3"/>
  <c r="I19" i="3"/>
  <c r="H19" i="3"/>
  <c r="G19" i="3"/>
  <c r="F19" i="3"/>
  <c r="E19" i="3"/>
  <c r="D19" i="3"/>
  <c r="C19" i="3"/>
  <c r="AG18" i="3"/>
  <c r="U18" i="3"/>
  <c r="S18" i="3"/>
  <c r="Q18" i="3"/>
  <c r="P18" i="3"/>
  <c r="O18" i="3"/>
  <c r="N18" i="3"/>
  <c r="L18" i="3"/>
  <c r="K18" i="3"/>
  <c r="J18" i="3"/>
  <c r="I18" i="3"/>
  <c r="H18" i="3"/>
  <c r="G18" i="3"/>
  <c r="F18" i="3"/>
  <c r="E18" i="3"/>
  <c r="D18" i="3"/>
  <c r="C18" i="3"/>
  <c r="AG17" i="3"/>
  <c r="Q17" i="3"/>
  <c r="K17" i="3"/>
  <c r="AG16" i="3"/>
  <c r="P16" i="3"/>
  <c r="K16" i="3"/>
  <c r="H16" i="3"/>
  <c r="AG15" i="3"/>
  <c r="S15" i="3"/>
  <c r="Q15" i="3"/>
  <c r="P15" i="3"/>
  <c r="O15" i="3"/>
  <c r="N15" i="3"/>
  <c r="L15" i="3"/>
  <c r="K15" i="3"/>
  <c r="J15" i="3"/>
  <c r="I15" i="3"/>
  <c r="H15" i="3"/>
  <c r="G15" i="3"/>
  <c r="F15" i="3"/>
  <c r="E15" i="3"/>
  <c r="D15" i="3"/>
  <c r="C15" i="3"/>
  <c r="AG14" i="3"/>
  <c r="U14" i="3"/>
  <c r="S14" i="3"/>
  <c r="Q14" i="3"/>
  <c r="P14" i="3"/>
  <c r="O14" i="3"/>
  <c r="N14" i="3"/>
  <c r="L14" i="3"/>
  <c r="K14" i="3"/>
  <c r="J14" i="3"/>
  <c r="I14" i="3"/>
  <c r="H14" i="3"/>
  <c r="G14" i="3"/>
  <c r="F14" i="3"/>
  <c r="E14" i="3"/>
  <c r="D14" i="3"/>
  <c r="C14" i="3"/>
  <c r="AG13" i="3"/>
  <c r="U13" i="3"/>
  <c r="S13" i="3"/>
  <c r="Q13" i="3"/>
  <c r="P13" i="3"/>
  <c r="O13" i="3"/>
  <c r="N13" i="3"/>
  <c r="L13" i="3"/>
  <c r="K13" i="3"/>
  <c r="J13" i="3"/>
  <c r="I13" i="3"/>
  <c r="H13" i="3"/>
  <c r="G13" i="3"/>
  <c r="F13" i="3"/>
  <c r="E13" i="3"/>
  <c r="D13" i="3"/>
  <c r="C13" i="3"/>
  <c r="AG12" i="3"/>
  <c r="U12" i="3"/>
  <c r="S12" i="3"/>
  <c r="Q12" i="3"/>
  <c r="P12" i="3"/>
  <c r="O12" i="3"/>
  <c r="N12" i="3"/>
  <c r="L12" i="3"/>
  <c r="K12" i="3"/>
  <c r="J12" i="3"/>
  <c r="I12" i="3"/>
  <c r="H12" i="3"/>
  <c r="G12" i="3"/>
  <c r="F12" i="3"/>
  <c r="E12" i="3"/>
  <c r="D12" i="3"/>
  <c r="C12" i="3"/>
  <c r="AG11" i="3"/>
  <c r="U11" i="3"/>
  <c r="S11" i="3"/>
  <c r="Q11" i="3"/>
  <c r="P11" i="3"/>
  <c r="O11" i="3"/>
  <c r="N11" i="3"/>
  <c r="L11" i="3"/>
  <c r="K11" i="3"/>
  <c r="J11" i="3"/>
  <c r="I11" i="3"/>
  <c r="H11" i="3"/>
  <c r="G11" i="3"/>
  <c r="F11" i="3"/>
  <c r="E11" i="3"/>
  <c r="C11" i="3"/>
  <c r="AG10" i="3"/>
  <c r="L10" i="3"/>
  <c r="F10" i="3"/>
  <c r="AG9" i="3"/>
  <c r="L9" i="3"/>
  <c r="F9" i="3"/>
  <c r="AG8" i="3"/>
  <c r="S8" i="3"/>
  <c r="Q8" i="3"/>
  <c r="P8" i="3"/>
  <c r="O8" i="3"/>
  <c r="K8" i="3"/>
  <c r="J8" i="3"/>
  <c r="I8" i="3"/>
  <c r="H8" i="3"/>
  <c r="G8" i="3"/>
  <c r="F8" i="3"/>
  <c r="E8" i="3"/>
  <c r="C8" i="3"/>
  <c r="AG7" i="3"/>
  <c r="U7" i="3"/>
  <c r="S7" i="3"/>
  <c r="Q7" i="3"/>
  <c r="P7" i="3"/>
  <c r="O7" i="3"/>
  <c r="N7" i="3"/>
  <c r="K7" i="3"/>
  <c r="J7" i="3"/>
  <c r="I7" i="3"/>
  <c r="H7" i="3"/>
  <c r="G7" i="3"/>
  <c r="F7" i="3"/>
  <c r="E7" i="3"/>
  <c r="D7" i="3"/>
  <c r="C7" i="3"/>
  <c r="AG6" i="3"/>
  <c r="U6" i="3"/>
  <c r="S6" i="3"/>
  <c r="Q6" i="3"/>
  <c r="P6" i="3"/>
  <c r="O6" i="3"/>
  <c r="N6" i="3"/>
  <c r="L6" i="3"/>
  <c r="K6" i="3"/>
  <c r="J6" i="3"/>
  <c r="I6" i="3"/>
  <c r="H6" i="3"/>
  <c r="G6" i="3"/>
  <c r="F6" i="3"/>
  <c r="E6" i="3"/>
  <c r="D6" i="3"/>
  <c r="C6" i="3"/>
  <c r="AG5" i="3"/>
  <c r="U5" i="3"/>
  <c r="S5" i="3"/>
  <c r="Q5" i="3"/>
  <c r="P5" i="3"/>
  <c r="O5" i="3"/>
  <c r="N5" i="3"/>
  <c r="L5" i="3"/>
  <c r="K5" i="3"/>
  <c r="J5" i="3"/>
  <c r="I5" i="3"/>
  <c r="H5" i="3"/>
  <c r="G5" i="3"/>
  <c r="F5" i="3"/>
  <c r="E5" i="3"/>
  <c r="D5" i="3"/>
  <c r="C5" i="3"/>
  <c r="AG4" i="3"/>
  <c r="U4" i="3"/>
  <c r="S4" i="3"/>
  <c r="Q4" i="3"/>
  <c r="P4" i="3"/>
  <c r="O4" i="3"/>
  <c r="N4" i="3"/>
  <c r="L4" i="3"/>
  <c r="K4" i="3"/>
  <c r="J4" i="3"/>
  <c r="I4" i="3"/>
  <c r="H4" i="3"/>
  <c r="G4" i="3"/>
  <c r="F4" i="3"/>
  <c r="E4" i="3"/>
  <c r="D4" i="3"/>
  <c r="C4" i="3"/>
  <c r="AG3" i="3"/>
  <c r="D3" i="3"/>
  <c r="AG2" i="3"/>
  <c r="H2" i="3"/>
  <c r="D2" i="3"/>
  <c r="AC1" i="3"/>
  <c r="AB1" i="3"/>
  <c r="AA1" i="3"/>
  <c r="Z1" i="3"/>
  <c r="Y1" i="3"/>
  <c r="X1" i="3"/>
  <c r="V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46" i="2"/>
  <c r="B45" i="2"/>
  <c r="B43" i="2"/>
  <c r="B42" i="2"/>
  <c r="AG41" i="2"/>
  <c r="B41" i="2"/>
  <c r="AG40" i="2"/>
  <c r="B40" i="2"/>
  <c r="AG39" i="2"/>
  <c r="B39" i="2"/>
  <c r="AG38" i="2"/>
  <c r="B38" i="2"/>
  <c r="AG37" i="2"/>
  <c r="B37" i="2"/>
  <c r="AG36" i="2"/>
  <c r="B36" i="2"/>
  <c r="AG35" i="2"/>
  <c r="B35" i="2"/>
  <c r="AG34" i="2"/>
  <c r="AG33" i="2"/>
  <c r="AG32" i="2"/>
  <c r="S32" i="2"/>
  <c r="Q32" i="2"/>
  <c r="P32" i="2"/>
  <c r="O32" i="2"/>
  <c r="N32" i="2"/>
  <c r="L32" i="2"/>
  <c r="K32" i="2"/>
  <c r="J32" i="2"/>
  <c r="I32" i="2"/>
  <c r="H32" i="2"/>
  <c r="G32" i="2"/>
  <c r="F32" i="2"/>
  <c r="E32" i="2"/>
  <c r="D32" i="2"/>
  <c r="C32" i="2"/>
  <c r="AG31" i="2"/>
  <c r="S31" i="2"/>
  <c r="Q31" i="2"/>
  <c r="P31" i="2"/>
  <c r="O31" i="2"/>
  <c r="N31" i="2"/>
  <c r="L31" i="2"/>
  <c r="K31" i="2"/>
  <c r="J31" i="2"/>
  <c r="I31" i="2"/>
  <c r="H31" i="2"/>
  <c r="G31" i="2"/>
  <c r="F31" i="2"/>
  <c r="E31" i="2"/>
  <c r="C31" i="2"/>
  <c r="AG30" i="2"/>
  <c r="S30" i="2"/>
  <c r="Q30" i="2"/>
  <c r="P30" i="2"/>
  <c r="O30" i="2"/>
  <c r="N30" i="2"/>
  <c r="L30" i="2"/>
  <c r="K30" i="2"/>
  <c r="J30" i="2"/>
  <c r="I30" i="2"/>
  <c r="H30" i="2"/>
  <c r="G30" i="2"/>
  <c r="F30" i="2"/>
  <c r="E30" i="2"/>
  <c r="D30" i="2"/>
  <c r="C30" i="2"/>
  <c r="AG29" i="2"/>
  <c r="S29" i="2"/>
  <c r="Q29" i="2"/>
  <c r="P29" i="2"/>
  <c r="O29" i="2"/>
  <c r="N29" i="2"/>
  <c r="L29" i="2"/>
  <c r="K29" i="2"/>
  <c r="J29" i="2"/>
  <c r="I29" i="2"/>
  <c r="H29" i="2"/>
  <c r="G29" i="2"/>
  <c r="F29" i="2"/>
  <c r="E29" i="2"/>
  <c r="D29" i="2"/>
  <c r="C29" i="2"/>
  <c r="AG28" i="2"/>
  <c r="S28" i="2"/>
  <c r="Q28" i="2"/>
  <c r="P28" i="2"/>
  <c r="O28" i="2"/>
  <c r="N28" i="2"/>
  <c r="L28" i="2"/>
  <c r="K28" i="2"/>
  <c r="J28" i="2"/>
  <c r="I28" i="2"/>
  <c r="H28" i="2"/>
  <c r="G28" i="2"/>
  <c r="F28" i="2"/>
  <c r="E28" i="2"/>
  <c r="D28" i="2"/>
  <c r="C28" i="2"/>
  <c r="AG27" i="2"/>
  <c r="I27" i="2"/>
  <c r="E27" i="2"/>
  <c r="AG26" i="2"/>
  <c r="P26" i="2"/>
  <c r="I26" i="2"/>
  <c r="E26" i="2"/>
  <c r="AG25" i="2"/>
  <c r="S25" i="2"/>
  <c r="Q25" i="2"/>
  <c r="P25" i="2"/>
  <c r="O25" i="2"/>
  <c r="N25" i="2"/>
  <c r="L25" i="2"/>
  <c r="K25" i="2"/>
  <c r="J25" i="2"/>
  <c r="I25" i="2"/>
  <c r="H25" i="2"/>
  <c r="G25" i="2"/>
  <c r="F25" i="2"/>
  <c r="E25" i="2"/>
  <c r="C25" i="2"/>
  <c r="AG24" i="2"/>
  <c r="U24" i="2"/>
  <c r="S24" i="2"/>
  <c r="Q24" i="2"/>
  <c r="P24" i="2"/>
  <c r="O24" i="2"/>
  <c r="N24" i="2"/>
  <c r="L24" i="2"/>
  <c r="K24" i="2"/>
  <c r="J24" i="2"/>
  <c r="I24" i="2"/>
  <c r="H24" i="2"/>
  <c r="G24" i="2"/>
  <c r="F24" i="2"/>
  <c r="E24" i="2"/>
  <c r="C24" i="2"/>
  <c r="AG23" i="2"/>
  <c r="U23" i="2"/>
  <c r="S23" i="2"/>
  <c r="Q23" i="2"/>
  <c r="P23" i="2"/>
  <c r="O23" i="2"/>
  <c r="N23" i="2"/>
  <c r="L23" i="2"/>
  <c r="K23" i="2"/>
  <c r="J23" i="2"/>
  <c r="I23" i="2"/>
  <c r="H23" i="2"/>
  <c r="G23" i="2"/>
  <c r="F23" i="2"/>
  <c r="E23" i="2"/>
  <c r="D23" i="2"/>
  <c r="C23" i="2"/>
  <c r="AG22" i="2"/>
  <c r="U22" i="2"/>
  <c r="S22" i="2"/>
  <c r="Q22" i="2"/>
  <c r="P22" i="2"/>
  <c r="O22" i="2"/>
  <c r="N22" i="2"/>
  <c r="L22" i="2"/>
  <c r="K22" i="2"/>
  <c r="J22" i="2"/>
  <c r="I22" i="2"/>
  <c r="H22" i="2"/>
  <c r="G22" i="2"/>
  <c r="F22" i="2"/>
  <c r="E22" i="2"/>
  <c r="D22" i="2"/>
  <c r="C22" i="2"/>
  <c r="AG21" i="2"/>
  <c r="U21" i="2"/>
  <c r="S21" i="2"/>
  <c r="Q21" i="2"/>
  <c r="P21" i="2"/>
  <c r="O21" i="2"/>
  <c r="N21" i="2"/>
  <c r="L21" i="2"/>
  <c r="K21" i="2"/>
  <c r="J21" i="2"/>
  <c r="I21" i="2"/>
  <c r="H21" i="2"/>
  <c r="G21" i="2"/>
  <c r="F21" i="2"/>
  <c r="E21" i="2"/>
  <c r="D21" i="2"/>
  <c r="C21" i="2"/>
  <c r="AG20" i="2"/>
  <c r="L20" i="2"/>
  <c r="K20" i="2"/>
  <c r="AG19" i="2"/>
  <c r="K19" i="2"/>
  <c r="E19" i="2"/>
  <c r="AG18" i="2"/>
  <c r="S18" i="2"/>
  <c r="Q18" i="2"/>
  <c r="P18" i="2"/>
  <c r="O18" i="2"/>
  <c r="N18" i="2"/>
  <c r="K18" i="2"/>
  <c r="J18" i="2"/>
  <c r="I18" i="2"/>
  <c r="H18" i="2"/>
  <c r="G18" i="2"/>
  <c r="F18" i="2"/>
  <c r="E18" i="2"/>
  <c r="C18" i="2"/>
  <c r="AG17" i="2"/>
  <c r="S17" i="2"/>
  <c r="Q17" i="2"/>
  <c r="P17" i="2"/>
  <c r="O17" i="2"/>
  <c r="N17" i="2"/>
  <c r="K17" i="2"/>
  <c r="J17" i="2"/>
  <c r="I17" i="2"/>
  <c r="H17" i="2"/>
  <c r="G17" i="2"/>
  <c r="F17" i="2"/>
  <c r="E17" i="2"/>
  <c r="D17" i="2"/>
  <c r="C17" i="2"/>
  <c r="AG16" i="2"/>
  <c r="U16" i="2"/>
  <c r="S16" i="2"/>
  <c r="Q16" i="2"/>
  <c r="P16" i="2"/>
  <c r="O16" i="2"/>
  <c r="N16" i="2"/>
  <c r="L16" i="2"/>
  <c r="K16" i="2"/>
  <c r="J16" i="2"/>
  <c r="I16" i="2"/>
  <c r="H16" i="2"/>
  <c r="G16" i="2"/>
  <c r="F16" i="2"/>
  <c r="E16" i="2"/>
  <c r="D16" i="2"/>
  <c r="C16" i="2"/>
  <c r="AG15" i="2"/>
  <c r="U15" i="2"/>
  <c r="S15" i="2"/>
  <c r="Q15" i="2"/>
  <c r="P15" i="2"/>
  <c r="O15" i="2"/>
  <c r="N15" i="2"/>
  <c r="L15" i="2"/>
  <c r="K15" i="2"/>
  <c r="J15" i="2"/>
  <c r="I15" i="2"/>
  <c r="H15" i="2"/>
  <c r="G15" i="2"/>
  <c r="F15" i="2"/>
  <c r="E15" i="2"/>
  <c r="D15" i="2"/>
  <c r="C15" i="2"/>
  <c r="AG14" i="2"/>
  <c r="U14" i="2"/>
  <c r="S14" i="2"/>
  <c r="Q14" i="2"/>
  <c r="P14" i="2"/>
  <c r="O14" i="2"/>
  <c r="N14" i="2"/>
  <c r="L14" i="2"/>
  <c r="K14" i="2"/>
  <c r="J14" i="2"/>
  <c r="I14" i="2"/>
  <c r="H14" i="2"/>
  <c r="G14" i="2"/>
  <c r="F14" i="2"/>
  <c r="E14" i="2"/>
  <c r="D14" i="2"/>
  <c r="C14" i="2"/>
  <c r="AG13" i="2"/>
  <c r="D13" i="2"/>
  <c r="AG12" i="2"/>
  <c r="K12" i="2"/>
  <c r="D12" i="2"/>
  <c r="AG11" i="2"/>
  <c r="U11" i="2"/>
  <c r="S11" i="2"/>
  <c r="Q11" i="2"/>
  <c r="P11" i="2"/>
  <c r="O11" i="2"/>
  <c r="N11" i="2"/>
  <c r="L11" i="2"/>
  <c r="K11" i="2"/>
  <c r="J11" i="2"/>
  <c r="I11" i="2"/>
  <c r="H11" i="2"/>
  <c r="G11" i="2"/>
  <c r="F11" i="2"/>
  <c r="E11" i="2"/>
  <c r="D11" i="2"/>
  <c r="C11" i="2"/>
  <c r="AG10" i="2"/>
  <c r="U10" i="2"/>
  <c r="S10" i="2"/>
  <c r="Q10" i="2"/>
  <c r="P10" i="2"/>
  <c r="O10" i="2"/>
  <c r="N10" i="2"/>
  <c r="L10" i="2"/>
  <c r="K10" i="2"/>
  <c r="J10" i="2"/>
  <c r="I10" i="2"/>
  <c r="H10" i="2"/>
  <c r="G10" i="2"/>
  <c r="F10" i="2"/>
  <c r="E10" i="2"/>
  <c r="D10" i="2"/>
  <c r="C10" i="2"/>
  <c r="AG9" i="2"/>
  <c r="S9" i="2"/>
  <c r="Q9" i="2"/>
  <c r="P9" i="2"/>
  <c r="O9" i="2"/>
  <c r="N9" i="2"/>
  <c r="L9" i="2"/>
  <c r="K9" i="2"/>
  <c r="J9" i="2"/>
  <c r="I9" i="2"/>
  <c r="H9" i="2"/>
  <c r="G9" i="2"/>
  <c r="F9" i="2"/>
  <c r="E9" i="2"/>
  <c r="D9" i="2"/>
  <c r="C9" i="2"/>
  <c r="AG8" i="2"/>
  <c r="S8" i="2"/>
  <c r="Q8" i="2"/>
  <c r="P8" i="2"/>
  <c r="O8" i="2"/>
  <c r="N8" i="2"/>
  <c r="L8" i="2"/>
  <c r="K8" i="2"/>
  <c r="J8" i="2"/>
  <c r="I8" i="2"/>
  <c r="H8" i="2"/>
  <c r="G8" i="2"/>
  <c r="F8" i="2"/>
  <c r="E8" i="2"/>
  <c r="D8" i="2"/>
  <c r="C8" i="2"/>
  <c r="AG7" i="2"/>
  <c r="S7" i="2"/>
  <c r="Q7" i="2"/>
  <c r="P7" i="2"/>
  <c r="O7" i="2"/>
  <c r="N7" i="2"/>
  <c r="L7" i="2"/>
  <c r="K7" i="2"/>
  <c r="J7" i="2"/>
  <c r="I7" i="2"/>
  <c r="H7" i="2"/>
  <c r="G7" i="2"/>
  <c r="F7" i="2"/>
  <c r="E7" i="2"/>
  <c r="D7" i="2"/>
  <c r="C7" i="2"/>
  <c r="AG6" i="2"/>
  <c r="T6" i="2"/>
  <c r="N6" i="2"/>
  <c r="F6" i="2"/>
  <c r="AG5" i="2"/>
  <c r="S5" i="2"/>
  <c r="Q5" i="2"/>
  <c r="N5" i="2"/>
  <c r="F5" i="2"/>
  <c r="AG4" i="2"/>
  <c r="S4" i="2"/>
  <c r="Q4" i="2"/>
  <c r="P4" i="2"/>
  <c r="O4" i="2"/>
  <c r="N4" i="2"/>
  <c r="L4" i="2"/>
  <c r="K4" i="2"/>
  <c r="J4" i="2"/>
  <c r="I4" i="2"/>
  <c r="H4" i="2"/>
  <c r="G4" i="2"/>
  <c r="F4" i="2"/>
  <c r="E4" i="2"/>
  <c r="D4" i="2"/>
  <c r="C4" i="2"/>
  <c r="AG3" i="2"/>
  <c r="Q3" i="2"/>
  <c r="N3" i="2"/>
  <c r="AG2" i="2"/>
  <c r="S2" i="2"/>
  <c r="E2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C1" i="2"/>
  <c r="AB1" i="2"/>
  <c r="AA1" i="2"/>
  <c r="Z1" i="2"/>
  <c r="Y1" i="2"/>
  <c r="X1" i="2"/>
  <c r="V1" i="2"/>
  <c r="S1" i="2"/>
  <c r="S34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R46" i="13"/>
  <c r="O46" i="13"/>
  <c r="M46" i="13"/>
  <c r="R45" i="13"/>
  <c r="Q45" i="13"/>
  <c r="O45" i="13"/>
  <c r="M45" i="13"/>
  <c r="J45" i="13"/>
  <c r="R43" i="13"/>
  <c r="O43" i="13"/>
  <c r="N43" i="13"/>
  <c r="M43" i="13"/>
  <c r="L43" i="13"/>
  <c r="J43" i="13"/>
  <c r="F43" i="13"/>
  <c r="E43" i="13"/>
  <c r="C43" i="13"/>
  <c r="S42" i="13"/>
  <c r="R42" i="13"/>
  <c r="Q42" i="13"/>
  <c r="P42" i="13"/>
  <c r="O42" i="13"/>
  <c r="N42" i="13"/>
  <c r="M42" i="13"/>
  <c r="L42" i="13"/>
  <c r="J42" i="13"/>
  <c r="I42" i="13"/>
  <c r="H42" i="13"/>
  <c r="G42" i="13"/>
  <c r="F42" i="13"/>
  <c r="E42" i="13"/>
  <c r="D42" i="13"/>
  <c r="C42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S40" i="13"/>
  <c r="R40" i="13"/>
  <c r="Q40" i="13"/>
  <c r="P40" i="13"/>
  <c r="O40" i="13"/>
  <c r="N40" i="13"/>
  <c r="M40" i="13"/>
  <c r="L40" i="13"/>
  <c r="J40" i="13"/>
  <c r="I40" i="13"/>
  <c r="H40" i="13"/>
  <c r="G40" i="13"/>
  <c r="F40" i="13"/>
  <c r="E40" i="13"/>
  <c r="D40" i="13"/>
  <c r="C40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S36" i="13"/>
  <c r="S35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AX32" i="13"/>
  <c r="AW32" i="13"/>
  <c r="AV32" i="13"/>
  <c r="AU32" i="13"/>
  <c r="AT32" i="13"/>
  <c r="AS32" i="13"/>
  <c r="AR32" i="13"/>
  <c r="AQ32" i="13"/>
  <c r="AP32" i="13"/>
  <c r="AO32" i="13"/>
  <c r="AN32" i="13"/>
  <c r="H35" i="13" s="1"/>
  <c r="AM32" i="13"/>
  <c r="AL32" i="13"/>
  <c r="AK32" i="13"/>
  <c r="AJ32" i="13"/>
  <c r="AI32" i="13"/>
  <c r="AH32" i="13"/>
  <c r="AF32" i="13"/>
  <c r="AE32" i="13"/>
  <c r="AD32" i="13"/>
  <c r="AC32" i="13"/>
  <c r="AB32" i="13"/>
  <c r="AA32" i="13"/>
  <c r="Z32" i="13"/>
  <c r="Y32" i="13"/>
  <c r="X32" i="13"/>
  <c r="B32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F31" i="13"/>
  <c r="AE31" i="13"/>
  <c r="AD31" i="13"/>
  <c r="AC31" i="13"/>
  <c r="AB31" i="13"/>
  <c r="AA31" i="13"/>
  <c r="Z31" i="13"/>
  <c r="Y31" i="13"/>
  <c r="X31" i="13"/>
  <c r="B31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F30" i="13"/>
  <c r="AE30" i="13"/>
  <c r="AD30" i="13"/>
  <c r="AC30" i="13"/>
  <c r="AB30" i="13"/>
  <c r="AA30" i="13"/>
  <c r="Z30" i="13"/>
  <c r="Y30" i="13"/>
  <c r="X30" i="13"/>
  <c r="B30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F29" i="13"/>
  <c r="AE29" i="13"/>
  <c r="AD29" i="13"/>
  <c r="AC29" i="13"/>
  <c r="AB29" i="13"/>
  <c r="AA29" i="13"/>
  <c r="Z29" i="13"/>
  <c r="Y29" i="13"/>
  <c r="X29" i="13"/>
  <c r="B29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F28" i="13"/>
  <c r="AE28" i="13"/>
  <c r="AD28" i="13"/>
  <c r="AC28" i="13"/>
  <c r="AB28" i="13"/>
  <c r="AA28" i="13"/>
  <c r="Z28" i="13"/>
  <c r="Y28" i="13"/>
  <c r="X28" i="13"/>
  <c r="B28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F27" i="13"/>
  <c r="AE27" i="13"/>
  <c r="AD27" i="13"/>
  <c r="AC27" i="13"/>
  <c r="AB27" i="13"/>
  <c r="AA27" i="13"/>
  <c r="Z27" i="13"/>
  <c r="Y27" i="13"/>
  <c r="X27" i="13"/>
  <c r="B27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F26" i="13"/>
  <c r="AE26" i="13"/>
  <c r="AD26" i="13"/>
  <c r="AC26" i="13"/>
  <c r="AB26" i="13"/>
  <c r="AA26" i="13"/>
  <c r="Z26" i="13"/>
  <c r="Y26" i="13"/>
  <c r="X26" i="13"/>
  <c r="B26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F25" i="13"/>
  <c r="AE25" i="13"/>
  <c r="AD25" i="13"/>
  <c r="AC25" i="13"/>
  <c r="AB25" i="13"/>
  <c r="AA25" i="13"/>
  <c r="Z25" i="13"/>
  <c r="Y25" i="13"/>
  <c r="X25" i="13"/>
  <c r="B25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C35" i="13" s="1"/>
  <c r="AH24" i="13"/>
  <c r="AF24" i="13"/>
  <c r="AE24" i="13"/>
  <c r="AD24" i="13"/>
  <c r="AC24" i="13"/>
  <c r="AB24" i="13"/>
  <c r="AA24" i="13"/>
  <c r="Z24" i="13"/>
  <c r="Y24" i="13"/>
  <c r="X24" i="13"/>
  <c r="B24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F23" i="13"/>
  <c r="AE23" i="13"/>
  <c r="AD23" i="13"/>
  <c r="AC23" i="13"/>
  <c r="AB23" i="13"/>
  <c r="AA23" i="13"/>
  <c r="Z23" i="13"/>
  <c r="Y23" i="13"/>
  <c r="X23" i="13"/>
  <c r="B23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F22" i="13"/>
  <c r="AE22" i="13"/>
  <c r="AD22" i="13"/>
  <c r="AC22" i="13"/>
  <c r="AB22" i="13"/>
  <c r="AA22" i="13"/>
  <c r="Z22" i="13"/>
  <c r="Y22" i="13"/>
  <c r="X22" i="13"/>
  <c r="B22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F21" i="13"/>
  <c r="AE21" i="13"/>
  <c r="AD21" i="13"/>
  <c r="AC21" i="13"/>
  <c r="AB21" i="13"/>
  <c r="AA21" i="13"/>
  <c r="Z21" i="13"/>
  <c r="Y21" i="13"/>
  <c r="X21" i="13"/>
  <c r="B21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F20" i="13"/>
  <c r="AE20" i="13"/>
  <c r="AD20" i="13"/>
  <c r="AC20" i="13"/>
  <c r="AB20" i="13"/>
  <c r="AA20" i="13"/>
  <c r="Z20" i="13"/>
  <c r="Y20" i="13"/>
  <c r="X20" i="13"/>
  <c r="B20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F19" i="13"/>
  <c r="AE19" i="13"/>
  <c r="AD19" i="13"/>
  <c r="AC19" i="13"/>
  <c r="AB19" i="13"/>
  <c r="AA19" i="13"/>
  <c r="Z19" i="13"/>
  <c r="Y19" i="13"/>
  <c r="X19" i="13"/>
  <c r="B19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F18" i="13"/>
  <c r="AE18" i="13"/>
  <c r="AD18" i="13"/>
  <c r="AC18" i="13"/>
  <c r="AB18" i="13"/>
  <c r="AA18" i="13"/>
  <c r="Z18" i="13"/>
  <c r="Y18" i="13"/>
  <c r="X18" i="13"/>
  <c r="B18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F17" i="13"/>
  <c r="AE17" i="13"/>
  <c r="AD17" i="13"/>
  <c r="AC17" i="13"/>
  <c r="AB17" i="13"/>
  <c r="AA17" i="13"/>
  <c r="Z17" i="13"/>
  <c r="Y17" i="13"/>
  <c r="X17" i="13"/>
  <c r="B17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F16" i="13"/>
  <c r="AE16" i="13"/>
  <c r="AD16" i="13"/>
  <c r="AC16" i="13"/>
  <c r="AB16" i="13"/>
  <c r="AA16" i="13"/>
  <c r="Z16" i="13"/>
  <c r="Y16" i="13"/>
  <c r="X16" i="13"/>
  <c r="B16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F15" i="13"/>
  <c r="AE15" i="13"/>
  <c r="AD15" i="13"/>
  <c r="AC15" i="13"/>
  <c r="AB15" i="13"/>
  <c r="AA15" i="13"/>
  <c r="Z15" i="13"/>
  <c r="Y15" i="13"/>
  <c r="X15" i="13"/>
  <c r="B15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F14" i="13"/>
  <c r="AE14" i="13"/>
  <c r="AD14" i="13"/>
  <c r="AC14" i="13"/>
  <c r="AB14" i="13"/>
  <c r="AA14" i="13"/>
  <c r="Z14" i="13"/>
  <c r="Y14" i="13"/>
  <c r="X14" i="13"/>
  <c r="B14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F13" i="13"/>
  <c r="AE13" i="13"/>
  <c r="AD13" i="13"/>
  <c r="AC13" i="13"/>
  <c r="AB13" i="13"/>
  <c r="AA13" i="13"/>
  <c r="Z13" i="13"/>
  <c r="Y13" i="13"/>
  <c r="X13" i="13"/>
  <c r="B13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F12" i="13"/>
  <c r="AE12" i="13"/>
  <c r="AD12" i="13"/>
  <c r="AC12" i="13"/>
  <c r="AB12" i="13"/>
  <c r="AA12" i="13"/>
  <c r="Z12" i="13"/>
  <c r="Y12" i="13"/>
  <c r="X12" i="13"/>
  <c r="B12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F11" i="13"/>
  <c r="AE11" i="13"/>
  <c r="AD11" i="13"/>
  <c r="AC11" i="13"/>
  <c r="AB11" i="13"/>
  <c r="AA11" i="13"/>
  <c r="Z11" i="13"/>
  <c r="Y11" i="13"/>
  <c r="X11" i="13"/>
  <c r="B11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F10" i="13"/>
  <c r="AE10" i="13"/>
  <c r="AD10" i="13"/>
  <c r="AC10" i="13"/>
  <c r="AB10" i="13"/>
  <c r="AA10" i="13"/>
  <c r="Z10" i="13"/>
  <c r="Y10" i="13"/>
  <c r="X10" i="13"/>
  <c r="B10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F9" i="13"/>
  <c r="AE9" i="13"/>
  <c r="AD9" i="13"/>
  <c r="AC9" i="13"/>
  <c r="AB9" i="13"/>
  <c r="AA9" i="13"/>
  <c r="Z9" i="13"/>
  <c r="Y9" i="13"/>
  <c r="X9" i="13"/>
  <c r="B9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F8" i="13"/>
  <c r="AE8" i="13"/>
  <c r="AD8" i="13"/>
  <c r="AC8" i="13"/>
  <c r="AB8" i="13"/>
  <c r="AA8" i="13"/>
  <c r="Z8" i="13"/>
  <c r="Y8" i="13"/>
  <c r="X8" i="13"/>
  <c r="B8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F7" i="13"/>
  <c r="AE7" i="13"/>
  <c r="AD7" i="13"/>
  <c r="AC7" i="13"/>
  <c r="AB7" i="13"/>
  <c r="AA7" i="13"/>
  <c r="Z7" i="13"/>
  <c r="Y7" i="13"/>
  <c r="X7" i="13"/>
  <c r="B7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F6" i="13"/>
  <c r="AE6" i="13"/>
  <c r="AD6" i="13"/>
  <c r="AC6" i="13"/>
  <c r="AB6" i="13"/>
  <c r="AA6" i="13"/>
  <c r="Z6" i="13"/>
  <c r="Y6" i="13"/>
  <c r="X6" i="13"/>
  <c r="B6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F5" i="13"/>
  <c r="AE5" i="13"/>
  <c r="AD5" i="13"/>
  <c r="AC5" i="13"/>
  <c r="AB5" i="13"/>
  <c r="AA5" i="13"/>
  <c r="Z5" i="13"/>
  <c r="Y5" i="13"/>
  <c r="X5" i="13"/>
  <c r="B5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F4" i="13"/>
  <c r="AE4" i="13"/>
  <c r="AD4" i="13"/>
  <c r="AC4" i="13"/>
  <c r="AB4" i="13"/>
  <c r="AA4" i="13"/>
  <c r="Z4" i="13"/>
  <c r="Y4" i="13"/>
  <c r="X4" i="13"/>
  <c r="B4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F3" i="13"/>
  <c r="AE3" i="13"/>
  <c r="AD3" i="13"/>
  <c r="AC3" i="13"/>
  <c r="AB3" i="13"/>
  <c r="AA3" i="13"/>
  <c r="Z3" i="13"/>
  <c r="Y3" i="13"/>
  <c r="X3" i="13"/>
  <c r="B3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F2" i="13"/>
  <c r="AE2" i="13"/>
  <c r="AD2" i="13"/>
  <c r="AC2" i="13"/>
  <c r="AB2" i="13"/>
  <c r="AA2" i="13"/>
  <c r="Z2" i="13"/>
  <c r="Y2" i="13"/>
  <c r="X2" i="13"/>
  <c r="B2" i="13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F31" i="12"/>
  <c r="AE31" i="12"/>
  <c r="AD31" i="12"/>
  <c r="AC31" i="12"/>
  <c r="AB31" i="12"/>
  <c r="AA31" i="12"/>
  <c r="Z31" i="12"/>
  <c r="Y31" i="12"/>
  <c r="X31" i="12"/>
  <c r="B31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F30" i="12"/>
  <c r="AE30" i="12"/>
  <c r="AD30" i="12"/>
  <c r="AC30" i="12"/>
  <c r="AB30" i="12"/>
  <c r="AA30" i="12"/>
  <c r="Z30" i="12"/>
  <c r="Y30" i="12"/>
  <c r="X30" i="12"/>
  <c r="B30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F29" i="12"/>
  <c r="AE29" i="12"/>
  <c r="AD29" i="12"/>
  <c r="AC29" i="12"/>
  <c r="AB29" i="12"/>
  <c r="AA29" i="12"/>
  <c r="Z29" i="12"/>
  <c r="Y29" i="12"/>
  <c r="X29" i="12"/>
  <c r="B29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F28" i="12"/>
  <c r="AE28" i="12"/>
  <c r="AD28" i="12"/>
  <c r="AC28" i="12"/>
  <c r="AB28" i="12"/>
  <c r="AA28" i="12"/>
  <c r="Z28" i="12"/>
  <c r="Y28" i="12"/>
  <c r="X28" i="12"/>
  <c r="B28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F27" i="12"/>
  <c r="AE27" i="12"/>
  <c r="AD27" i="12"/>
  <c r="AC27" i="12"/>
  <c r="AB27" i="12"/>
  <c r="AA27" i="12"/>
  <c r="Z27" i="12"/>
  <c r="Y27" i="12"/>
  <c r="X27" i="12"/>
  <c r="B27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F26" i="12"/>
  <c r="AE26" i="12"/>
  <c r="AD26" i="12"/>
  <c r="AC26" i="12"/>
  <c r="AB26" i="12"/>
  <c r="AA26" i="12"/>
  <c r="Z26" i="12"/>
  <c r="Y26" i="12"/>
  <c r="X26" i="12"/>
  <c r="B26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F25" i="12"/>
  <c r="AE25" i="12"/>
  <c r="AD25" i="12"/>
  <c r="AC25" i="12"/>
  <c r="AB25" i="12"/>
  <c r="AA25" i="12"/>
  <c r="Z25" i="12"/>
  <c r="Y25" i="12"/>
  <c r="X25" i="12"/>
  <c r="B25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F24" i="12"/>
  <c r="AE24" i="12"/>
  <c r="AD24" i="12"/>
  <c r="AC24" i="12"/>
  <c r="AB24" i="12"/>
  <c r="AA24" i="12"/>
  <c r="Z24" i="12"/>
  <c r="Y24" i="12"/>
  <c r="X24" i="12"/>
  <c r="B24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F23" i="12"/>
  <c r="AE23" i="12"/>
  <c r="AD23" i="12"/>
  <c r="AC23" i="12"/>
  <c r="AB23" i="12"/>
  <c r="AA23" i="12"/>
  <c r="Z23" i="12"/>
  <c r="Y23" i="12"/>
  <c r="X23" i="12"/>
  <c r="B23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F22" i="12"/>
  <c r="AE22" i="12"/>
  <c r="AD22" i="12"/>
  <c r="AC22" i="12"/>
  <c r="AB22" i="12"/>
  <c r="AA22" i="12"/>
  <c r="Z22" i="12"/>
  <c r="Y22" i="12"/>
  <c r="X22" i="12"/>
  <c r="B22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F21" i="12"/>
  <c r="AE21" i="12"/>
  <c r="AD21" i="12"/>
  <c r="AC21" i="12"/>
  <c r="AB21" i="12"/>
  <c r="AA21" i="12"/>
  <c r="Z21" i="12"/>
  <c r="Y21" i="12"/>
  <c r="X21" i="12"/>
  <c r="B21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F20" i="12"/>
  <c r="AE20" i="12"/>
  <c r="AD20" i="12"/>
  <c r="AC20" i="12"/>
  <c r="AB20" i="12"/>
  <c r="AA20" i="12"/>
  <c r="Z20" i="12"/>
  <c r="Y20" i="12"/>
  <c r="X20" i="12"/>
  <c r="B20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F19" i="12"/>
  <c r="AE19" i="12"/>
  <c r="AD19" i="12"/>
  <c r="AC19" i="12"/>
  <c r="AB19" i="12"/>
  <c r="AA19" i="12"/>
  <c r="Z19" i="12"/>
  <c r="Y19" i="12"/>
  <c r="X19" i="12"/>
  <c r="B19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F18" i="12"/>
  <c r="AE18" i="12"/>
  <c r="AD18" i="12"/>
  <c r="AC18" i="12"/>
  <c r="AB18" i="12"/>
  <c r="AA18" i="12"/>
  <c r="Z18" i="12"/>
  <c r="Y18" i="12"/>
  <c r="X18" i="12"/>
  <c r="B18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F17" i="12"/>
  <c r="AE17" i="12"/>
  <c r="AD17" i="12"/>
  <c r="AC17" i="12"/>
  <c r="AB17" i="12"/>
  <c r="AA17" i="12"/>
  <c r="Z17" i="12"/>
  <c r="Y17" i="12"/>
  <c r="X17" i="12"/>
  <c r="B17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F16" i="12"/>
  <c r="AE16" i="12"/>
  <c r="AD16" i="12"/>
  <c r="AC16" i="12"/>
  <c r="AB16" i="12"/>
  <c r="AA16" i="12"/>
  <c r="Z16" i="12"/>
  <c r="Y16" i="12"/>
  <c r="X16" i="12"/>
  <c r="B16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F15" i="12"/>
  <c r="AE15" i="12"/>
  <c r="AD15" i="12"/>
  <c r="AC15" i="12"/>
  <c r="AB15" i="12"/>
  <c r="AA15" i="12"/>
  <c r="Z15" i="12"/>
  <c r="Y15" i="12"/>
  <c r="X15" i="12"/>
  <c r="B15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F14" i="12"/>
  <c r="AE14" i="12"/>
  <c r="AD14" i="12"/>
  <c r="AC14" i="12"/>
  <c r="AB14" i="12"/>
  <c r="AA14" i="12"/>
  <c r="Z14" i="12"/>
  <c r="Y14" i="12"/>
  <c r="X14" i="12"/>
  <c r="B14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F13" i="12"/>
  <c r="AE13" i="12"/>
  <c r="AD13" i="12"/>
  <c r="AC13" i="12"/>
  <c r="AB13" i="12"/>
  <c r="AA13" i="12"/>
  <c r="Z13" i="12"/>
  <c r="Y13" i="12"/>
  <c r="X13" i="12"/>
  <c r="B13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F12" i="12"/>
  <c r="AE12" i="12"/>
  <c r="AD12" i="12"/>
  <c r="AC12" i="12"/>
  <c r="AB12" i="12"/>
  <c r="AA12" i="12"/>
  <c r="Z12" i="12"/>
  <c r="Y12" i="12"/>
  <c r="X12" i="12"/>
  <c r="B12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F11" i="12"/>
  <c r="AE11" i="12"/>
  <c r="AD11" i="12"/>
  <c r="AC11" i="12"/>
  <c r="AB11" i="12"/>
  <c r="AA11" i="12"/>
  <c r="Z11" i="12"/>
  <c r="Y11" i="12"/>
  <c r="X11" i="12"/>
  <c r="B11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F10" i="12"/>
  <c r="AE10" i="12"/>
  <c r="AD10" i="12"/>
  <c r="AC10" i="12"/>
  <c r="AB10" i="12"/>
  <c r="AA10" i="12"/>
  <c r="Z10" i="12"/>
  <c r="Y10" i="12"/>
  <c r="X10" i="12"/>
  <c r="B10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F9" i="12"/>
  <c r="AE9" i="12"/>
  <c r="AD9" i="12"/>
  <c r="AC9" i="12"/>
  <c r="AB9" i="12"/>
  <c r="AA9" i="12"/>
  <c r="Z9" i="12"/>
  <c r="Y9" i="12"/>
  <c r="X9" i="12"/>
  <c r="B9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F8" i="12"/>
  <c r="AE8" i="12"/>
  <c r="AD8" i="12"/>
  <c r="AC8" i="12"/>
  <c r="AB8" i="12"/>
  <c r="AA8" i="12"/>
  <c r="Z8" i="12"/>
  <c r="Y8" i="12"/>
  <c r="X8" i="12"/>
  <c r="B8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F7" i="12"/>
  <c r="AE7" i="12"/>
  <c r="AD7" i="12"/>
  <c r="AC7" i="12"/>
  <c r="AB7" i="12"/>
  <c r="AA7" i="12"/>
  <c r="Z7" i="12"/>
  <c r="Y7" i="12"/>
  <c r="X7" i="12"/>
  <c r="B7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F6" i="12"/>
  <c r="AE6" i="12"/>
  <c r="AD6" i="12"/>
  <c r="AC6" i="12"/>
  <c r="AB6" i="12"/>
  <c r="AA6" i="12"/>
  <c r="Z6" i="12"/>
  <c r="Y6" i="12"/>
  <c r="X6" i="12"/>
  <c r="B6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F5" i="12"/>
  <c r="AE5" i="12"/>
  <c r="AD5" i="12"/>
  <c r="AC5" i="12"/>
  <c r="AB5" i="12"/>
  <c r="AA5" i="12"/>
  <c r="Z5" i="12"/>
  <c r="Y5" i="12"/>
  <c r="X5" i="12"/>
  <c r="B5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F4" i="12"/>
  <c r="AE4" i="12"/>
  <c r="AD4" i="12"/>
  <c r="AC4" i="12"/>
  <c r="AB4" i="12"/>
  <c r="AA4" i="12"/>
  <c r="Z4" i="12"/>
  <c r="Y4" i="12"/>
  <c r="X4" i="12"/>
  <c r="B4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F3" i="12"/>
  <c r="AE3" i="12"/>
  <c r="AD3" i="12"/>
  <c r="AC3" i="12"/>
  <c r="AB3" i="12"/>
  <c r="AA3" i="12"/>
  <c r="Z3" i="12"/>
  <c r="Y3" i="12"/>
  <c r="X3" i="12"/>
  <c r="B3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F2" i="12"/>
  <c r="AE2" i="12"/>
  <c r="AD2" i="12"/>
  <c r="AC2" i="12"/>
  <c r="AB2" i="12"/>
  <c r="AA2" i="12"/>
  <c r="Z2" i="12"/>
  <c r="Y2" i="12"/>
  <c r="X2" i="12"/>
  <c r="B2" i="12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F32" i="11"/>
  <c r="AE32" i="11"/>
  <c r="AD32" i="11"/>
  <c r="AC32" i="11"/>
  <c r="AB32" i="11"/>
  <c r="AA32" i="11"/>
  <c r="Z32" i="11"/>
  <c r="Y32" i="11"/>
  <c r="X32" i="11"/>
  <c r="B32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F31" i="11"/>
  <c r="AE31" i="11"/>
  <c r="AD31" i="11"/>
  <c r="AC31" i="11"/>
  <c r="AB31" i="11"/>
  <c r="AA31" i="11"/>
  <c r="Z31" i="11"/>
  <c r="Y31" i="11"/>
  <c r="X31" i="11"/>
  <c r="B31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F30" i="11"/>
  <c r="AE30" i="11"/>
  <c r="AD30" i="11"/>
  <c r="AC30" i="11"/>
  <c r="AB30" i="11"/>
  <c r="AA30" i="11"/>
  <c r="Z30" i="11"/>
  <c r="Y30" i="11"/>
  <c r="X30" i="11"/>
  <c r="B30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F29" i="11"/>
  <c r="AE29" i="11"/>
  <c r="AD29" i="11"/>
  <c r="AC29" i="11"/>
  <c r="AB29" i="11"/>
  <c r="AA29" i="11"/>
  <c r="Z29" i="11"/>
  <c r="Y29" i="11"/>
  <c r="X29" i="11"/>
  <c r="B29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F28" i="11"/>
  <c r="AE28" i="11"/>
  <c r="AD28" i="11"/>
  <c r="AC28" i="11"/>
  <c r="AB28" i="11"/>
  <c r="AA28" i="11"/>
  <c r="Z28" i="11"/>
  <c r="Y28" i="11"/>
  <c r="X28" i="11"/>
  <c r="B28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F27" i="11"/>
  <c r="AE27" i="11"/>
  <c r="AD27" i="11"/>
  <c r="AC27" i="11"/>
  <c r="AB27" i="11"/>
  <c r="AA27" i="11"/>
  <c r="Z27" i="11"/>
  <c r="Y27" i="11"/>
  <c r="X27" i="11"/>
  <c r="B27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F26" i="11"/>
  <c r="AE26" i="11"/>
  <c r="AD26" i="11"/>
  <c r="AC26" i="11"/>
  <c r="AB26" i="11"/>
  <c r="AA26" i="11"/>
  <c r="Z26" i="11"/>
  <c r="Y26" i="11"/>
  <c r="X26" i="11"/>
  <c r="B26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F25" i="11"/>
  <c r="AE25" i="11"/>
  <c r="AD25" i="11"/>
  <c r="AC25" i="11"/>
  <c r="AB25" i="11"/>
  <c r="AA25" i="11"/>
  <c r="Z25" i="11"/>
  <c r="Y25" i="11"/>
  <c r="X25" i="11"/>
  <c r="B25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F24" i="11"/>
  <c r="AE24" i="11"/>
  <c r="AD24" i="11"/>
  <c r="AC24" i="11"/>
  <c r="AB24" i="11"/>
  <c r="AA24" i="11"/>
  <c r="Z24" i="11"/>
  <c r="Y24" i="11"/>
  <c r="X24" i="11"/>
  <c r="B24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F23" i="11"/>
  <c r="AE23" i="11"/>
  <c r="AD23" i="11"/>
  <c r="AC23" i="11"/>
  <c r="AB23" i="11"/>
  <c r="AA23" i="11"/>
  <c r="Z23" i="11"/>
  <c r="Y23" i="11"/>
  <c r="X23" i="11"/>
  <c r="B23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F22" i="11"/>
  <c r="AE22" i="11"/>
  <c r="AD22" i="11"/>
  <c r="AC22" i="11"/>
  <c r="AB22" i="11"/>
  <c r="AA22" i="11"/>
  <c r="Z22" i="11"/>
  <c r="Y22" i="11"/>
  <c r="X22" i="11"/>
  <c r="B22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F21" i="11"/>
  <c r="AE21" i="11"/>
  <c r="AD21" i="11"/>
  <c r="AC21" i="11"/>
  <c r="AB21" i="11"/>
  <c r="AA21" i="11"/>
  <c r="Z21" i="11"/>
  <c r="Y21" i="11"/>
  <c r="X21" i="11"/>
  <c r="B21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F20" i="11"/>
  <c r="AE20" i="11"/>
  <c r="AD20" i="11"/>
  <c r="AC20" i="11"/>
  <c r="AB20" i="11"/>
  <c r="AA20" i="11"/>
  <c r="Z20" i="11"/>
  <c r="Y20" i="11"/>
  <c r="X20" i="11"/>
  <c r="B20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F19" i="11"/>
  <c r="AE19" i="11"/>
  <c r="AD19" i="11"/>
  <c r="AC19" i="11"/>
  <c r="AB19" i="11"/>
  <c r="AA19" i="11"/>
  <c r="Z19" i="11"/>
  <c r="Y19" i="11"/>
  <c r="X19" i="11"/>
  <c r="B19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F18" i="11"/>
  <c r="AE18" i="11"/>
  <c r="AD18" i="11"/>
  <c r="AC18" i="11"/>
  <c r="AB18" i="11"/>
  <c r="AA18" i="11"/>
  <c r="Z18" i="11"/>
  <c r="Y18" i="11"/>
  <c r="X18" i="11"/>
  <c r="B18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F17" i="11"/>
  <c r="AE17" i="11"/>
  <c r="AD17" i="11"/>
  <c r="AC17" i="11"/>
  <c r="AB17" i="11"/>
  <c r="AA17" i="11"/>
  <c r="Z17" i="11"/>
  <c r="Y17" i="11"/>
  <c r="X17" i="11"/>
  <c r="B17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F16" i="11"/>
  <c r="AE16" i="11"/>
  <c r="AD16" i="11"/>
  <c r="AC16" i="11"/>
  <c r="AB16" i="11"/>
  <c r="AA16" i="11"/>
  <c r="Z16" i="11"/>
  <c r="Y16" i="11"/>
  <c r="X16" i="11"/>
  <c r="B16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F15" i="11"/>
  <c r="AE15" i="11"/>
  <c r="AD15" i="11"/>
  <c r="AC15" i="11"/>
  <c r="AB15" i="11"/>
  <c r="AA15" i="11"/>
  <c r="Z15" i="11"/>
  <c r="Y15" i="11"/>
  <c r="X15" i="11"/>
  <c r="B15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F14" i="11"/>
  <c r="AE14" i="11"/>
  <c r="AD14" i="11"/>
  <c r="AC14" i="11"/>
  <c r="AB14" i="11"/>
  <c r="AA14" i="11"/>
  <c r="Z14" i="11"/>
  <c r="Y14" i="11"/>
  <c r="X14" i="11"/>
  <c r="B14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F13" i="11"/>
  <c r="AE13" i="11"/>
  <c r="AD13" i="11"/>
  <c r="AC13" i="11"/>
  <c r="AB13" i="11"/>
  <c r="AA13" i="11"/>
  <c r="Z13" i="11"/>
  <c r="Y13" i="11"/>
  <c r="X13" i="11"/>
  <c r="B13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F12" i="11"/>
  <c r="AE12" i="11"/>
  <c r="AD12" i="11"/>
  <c r="AC12" i="11"/>
  <c r="AB12" i="11"/>
  <c r="AA12" i="11"/>
  <c r="Z12" i="11"/>
  <c r="Y12" i="11"/>
  <c r="X12" i="11"/>
  <c r="B12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F11" i="11"/>
  <c r="AE11" i="11"/>
  <c r="AD11" i="11"/>
  <c r="AC11" i="11"/>
  <c r="AB11" i="11"/>
  <c r="AA11" i="11"/>
  <c r="Z11" i="11"/>
  <c r="Y11" i="11"/>
  <c r="X11" i="11"/>
  <c r="B11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F10" i="11"/>
  <c r="AE10" i="11"/>
  <c r="AD10" i="11"/>
  <c r="AC10" i="11"/>
  <c r="AB10" i="11"/>
  <c r="AA10" i="11"/>
  <c r="Z10" i="11"/>
  <c r="Y10" i="11"/>
  <c r="X10" i="11"/>
  <c r="B10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F9" i="11"/>
  <c r="AE9" i="11"/>
  <c r="AD9" i="11"/>
  <c r="AC9" i="11"/>
  <c r="AB9" i="11"/>
  <c r="AA9" i="11"/>
  <c r="Z9" i="11"/>
  <c r="Y9" i="11"/>
  <c r="X9" i="11"/>
  <c r="B9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F8" i="11"/>
  <c r="AE8" i="11"/>
  <c r="AD8" i="11"/>
  <c r="AC8" i="11"/>
  <c r="AB8" i="11"/>
  <c r="AA8" i="11"/>
  <c r="Z8" i="11"/>
  <c r="Y8" i="11"/>
  <c r="X8" i="11"/>
  <c r="B8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F7" i="11"/>
  <c r="AE7" i="11"/>
  <c r="AD7" i="11"/>
  <c r="AC7" i="11"/>
  <c r="AB7" i="11"/>
  <c r="AA7" i="11"/>
  <c r="Z7" i="11"/>
  <c r="Y7" i="11"/>
  <c r="X7" i="11"/>
  <c r="B7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F6" i="11"/>
  <c r="AE6" i="11"/>
  <c r="AD6" i="11"/>
  <c r="AC6" i="11"/>
  <c r="AB6" i="11"/>
  <c r="AA6" i="11"/>
  <c r="Z6" i="11"/>
  <c r="Y6" i="11"/>
  <c r="X6" i="11"/>
  <c r="B6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F5" i="11"/>
  <c r="AE5" i="11"/>
  <c r="AD5" i="11"/>
  <c r="AC5" i="11"/>
  <c r="AB5" i="11"/>
  <c r="AA5" i="11"/>
  <c r="Z5" i="11"/>
  <c r="Y5" i="11"/>
  <c r="X5" i="11"/>
  <c r="B5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F4" i="11"/>
  <c r="AE4" i="11"/>
  <c r="AD4" i="11"/>
  <c r="AC4" i="11"/>
  <c r="AB4" i="11"/>
  <c r="AA4" i="11"/>
  <c r="Z4" i="11"/>
  <c r="Y4" i="11"/>
  <c r="X4" i="11"/>
  <c r="B4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F3" i="11"/>
  <c r="AE3" i="11"/>
  <c r="AD3" i="11"/>
  <c r="AC3" i="11"/>
  <c r="AB3" i="11"/>
  <c r="AA3" i="11"/>
  <c r="Z3" i="11"/>
  <c r="Y3" i="11"/>
  <c r="X3" i="11"/>
  <c r="B3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F2" i="11"/>
  <c r="AE2" i="11"/>
  <c r="AD2" i="11"/>
  <c r="AC2" i="11"/>
  <c r="AB2" i="11"/>
  <c r="AA2" i="11"/>
  <c r="Z2" i="11"/>
  <c r="Y2" i="11"/>
  <c r="X2" i="11"/>
  <c r="B2" i="11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F31" i="10"/>
  <c r="AE31" i="10"/>
  <c r="AD31" i="10"/>
  <c r="AC31" i="10"/>
  <c r="AB31" i="10"/>
  <c r="AA31" i="10"/>
  <c r="Z31" i="10"/>
  <c r="Y31" i="10"/>
  <c r="X31" i="10"/>
  <c r="B31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F30" i="10"/>
  <c r="AE30" i="10"/>
  <c r="AD30" i="10"/>
  <c r="AC30" i="10"/>
  <c r="AB30" i="10"/>
  <c r="AA30" i="10"/>
  <c r="Z30" i="10"/>
  <c r="Y30" i="10"/>
  <c r="X30" i="10"/>
  <c r="B30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F29" i="10"/>
  <c r="AE29" i="10"/>
  <c r="AD29" i="10"/>
  <c r="AC29" i="10"/>
  <c r="AB29" i="10"/>
  <c r="AA29" i="10"/>
  <c r="Z29" i="10"/>
  <c r="Y29" i="10"/>
  <c r="X29" i="10"/>
  <c r="B29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F28" i="10"/>
  <c r="AE28" i="10"/>
  <c r="AD28" i="10"/>
  <c r="AC28" i="10"/>
  <c r="AB28" i="10"/>
  <c r="AA28" i="10"/>
  <c r="Z28" i="10"/>
  <c r="Y28" i="10"/>
  <c r="X28" i="10"/>
  <c r="B28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F27" i="10"/>
  <c r="AE27" i="10"/>
  <c r="AD27" i="10"/>
  <c r="AC27" i="10"/>
  <c r="AB27" i="10"/>
  <c r="AA27" i="10"/>
  <c r="Z27" i="10"/>
  <c r="Y27" i="10"/>
  <c r="X27" i="10"/>
  <c r="B27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F26" i="10"/>
  <c r="AE26" i="10"/>
  <c r="AD26" i="10"/>
  <c r="AC26" i="10"/>
  <c r="AB26" i="10"/>
  <c r="AA26" i="10"/>
  <c r="Z26" i="10"/>
  <c r="Y26" i="10"/>
  <c r="X26" i="10"/>
  <c r="B26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F25" i="10"/>
  <c r="AE25" i="10"/>
  <c r="AD25" i="10"/>
  <c r="AC25" i="10"/>
  <c r="AB25" i="10"/>
  <c r="AA25" i="10"/>
  <c r="Z25" i="10"/>
  <c r="Y25" i="10"/>
  <c r="X25" i="10"/>
  <c r="B25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F24" i="10"/>
  <c r="AE24" i="10"/>
  <c r="AD24" i="10"/>
  <c r="AC24" i="10"/>
  <c r="AB24" i="10"/>
  <c r="AA24" i="10"/>
  <c r="Z24" i="10"/>
  <c r="Y24" i="10"/>
  <c r="X24" i="10"/>
  <c r="B24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F23" i="10"/>
  <c r="AE23" i="10"/>
  <c r="AD23" i="10"/>
  <c r="AC23" i="10"/>
  <c r="AB23" i="10"/>
  <c r="AA23" i="10"/>
  <c r="Z23" i="10"/>
  <c r="Y23" i="10"/>
  <c r="X23" i="10"/>
  <c r="B23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F22" i="10"/>
  <c r="AE22" i="10"/>
  <c r="AD22" i="10"/>
  <c r="AC22" i="10"/>
  <c r="AB22" i="10"/>
  <c r="AA22" i="10"/>
  <c r="Z22" i="10"/>
  <c r="Y22" i="10"/>
  <c r="X22" i="10"/>
  <c r="B22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F21" i="10"/>
  <c r="AE21" i="10"/>
  <c r="AD21" i="10"/>
  <c r="AC21" i="10"/>
  <c r="AB21" i="10"/>
  <c r="AA21" i="10"/>
  <c r="Z21" i="10"/>
  <c r="Y21" i="10"/>
  <c r="X21" i="10"/>
  <c r="B21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F20" i="10"/>
  <c r="AE20" i="10"/>
  <c r="AD20" i="10"/>
  <c r="AC20" i="10"/>
  <c r="AB20" i="10"/>
  <c r="AA20" i="10"/>
  <c r="Z20" i="10"/>
  <c r="Y20" i="10"/>
  <c r="X20" i="10"/>
  <c r="B20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F19" i="10"/>
  <c r="AE19" i="10"/>
  <c r="AD19" i="10"/>
  <c r="AC19" i="10"/>
  <c r="AB19" i="10"/>
  <c r="AA19" i="10"/>
  <c r="Z19" i="10"/>
  <c r="Y19" i="10"/>
  <c r="X19" i="10"/>
  <c r="B19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F18" i="10"/>
  <c r="AE18" i="10"/>
  <c r="AD18" i="10"/>
  <c r="AC18" i="10"/>
  <c r="AB18" i="10"/>
  <c r="AA18" i="10"/>
  <c r="Z18" i="10"/>
  <c r="Y18" i="10"/>
  <c r="X18" i="10"/>
  <c r="B18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F17" i="10"/>
  <c r="AE17" i="10"/>
  <c r="AD17" i="10"/>
  <c r="AC17" i="10"/>
  <c r="AB17" i="10"/>
  <c r="AA17" i="10"/>
  <c r="Z17" i="10"/>
  <c r="Y17" i="10"/>
  <c r="X17" i="10"/>
  <c r="B17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F16" i="10"/>
  <c r="AE16" i="10"/>
  <c r="AD16" i="10"/>
  <c r="AC16" i="10"/>
  <c r="AB16" i="10"/>
  <c r="AA16" i="10"/>
  <c r="Z16" i="10"/>
  <c r="Y16" i="10"/>
  <c r="X16" i="10"/>
  <c r="B16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F15" i="10"/>
  <c r="AE15" i="10"/>
  <c r="AD15" i="10"/>
  <c r="AC15" i="10"/>
  <c r="AB15" i="10"/>
  <c r="AA15" i="10"/>
  <c r="Z15" i="10"/>
  <c r="Y15" i="10"/>
  <c r="X15" i="10"/>
  <c r="B15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F14" i="10"/>
  <c r="AE14" i="10"/>
  <c r="AD14" i="10"/>
  <c r="AC14" i="10"/>
  <c r="AB14" i="10"/>
  <c r="AA14" i="10"/>
  <c r="Z14" i="10"/>
  <c r="Y14" i="10"/>
  <c r="X14" i="10"/>
  <c r="B14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F13" i="10"/>
  <c r="AE13" i="10"/>
  <c r="AD13" i="10"/>
  <c r="AC13" i="10"/>
  <c r="AB13" i="10"/>
  <c r="AA13" i="10"/>
  <c r="Z13" i="10"/>
  <c r="Y13" i="10"/>
  <c r="X13" i="10"/>
  <c r="B13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F12" i="10"/>
  <c r="AE12" i="10"/>
  <c r="AD12" i="10"/>
  <c r="AC12" i="10"/>
  <c r="AB12" i="10"/>
  <c r="AA12" i="10"/>
  <c r="Z12" i="10"/>
  <c r="Y12" i="10"/>
  <c r="X12" i="10"/>
  <c r="B12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F11" i="10"/>
  <c r="AE11" i="10"/>
  <c r="AD11" i="10"/>
  <c r="AC11" i="10"/>
  <c r="AB11" i="10"/>
  <c r="AA11" i="10"/>
  <c r="Z11" i="10"/>
  <c r="Y11" i="10"/>
  <c r="X11" i="10"/>
  <c r="B11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F10" i="10"/>
  <c r="AE10" i="10"/>
  <c r="AD10" i="10"/>
  <c r="AC10" i="10"/>
  <c r="AB10" i="10"/>
  <c r="AA10" i="10"/>
  <c r="Z10" i="10"/>
  <c r="Y10" i="10"/>
  <c r="X10" i="10"/>
  <c r="B10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F9" i="10"/>
  <c r="AE9" i="10"/>
  <c r="AD9" i="10"/>
  <c r="AC9" i="10"/>
  <c r="AB9" i="10"/>
  <c r="AA9" i="10"/>
  <c r="Z9" i="10"/>
  <c r="Y9" i="10"/>
  <c r="X9" i="10"/>
  <c r="B9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F8" i="10"/>
  <c r="AE8" i="10"/>
  <c r="AD8" i="10"/>
  <c r="AC8" i="10"/>
  <c r="AB8" i="10"/>
  <c r="AA8" i="10"/>
  <c r="Z8" i="10"/>
  <c r="Y8" i="10"/>
  <c r="X8" i="10"/>
  <c r="B8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F7" i="10"/>
  <c r="AE7" i="10"/>
  <c r="AD7" i="10"/>
  <c r="AC7" i="10"/>
  <c r="AB7" i="10"/>
  <c r="AA7" i="10"/>
  <c r="Z7" i="10"/>
  <c r="Y7" i="10"/>
  <c r="X7" i="10"/>
  <c r="B7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F6" i="10"/>
  <c r="AE6" i="10"/>
  <c r="AD6" i="10"/>
  <c r="AC6" i="10"/>
  <c r="AB6" i="10"/>
  <c r="AA6" i="10"/>
  <c r="Z6" i="10"/>
  <c r="Y6" i="10"/>
  <c r="X6" i="10"/>
  <c r="B6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F5" i="10"/>
  <c r="AE5" i="10"/>
  <c r="AD5" i="10"/>
  <c r="AC5" i="10"/>
  <c r="AB5" i="10"/>
  <c r="AA5" i="10"/>
  <c r="Z5" i="10"/>
  <c r="Y5" i="10"/>
  <c r="X5" i="10"/>
  <c r="B5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F4" i="10"/>
  <c r="AE4" i="10"/>
  <c r="AD4" i="10"/>
  <c r="AC4" i="10"/>
  <c r="AB4" i="10"/>
  <c r="AA4" i="10"/>
  <c r="Z4" i="10"/>
  <c r="Y4" i="10"/>
  <c r="X4" i="10"/>
  <c r="B4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F3" i="10"/>
  <c r="AE3" i="10"/>
  <c r="AD3" i="10"/>
  <c r="AC3" i="10"/>
  <c r="AB3" i="10"/>
  <c r="AA3" i="10"/>
  <c r="Z3" i="10"/>
  <c r="Y3" i="10"/>
  <c r="X3" i="10"/>
  <c r="B3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F2" i="10"/>
  <c r="AE2" i="10"/>
  <c r="AD2" i="10"/>
  <c r="AC2" i="10"/>
  <c r="AB2" i="10"/>
  <c r="AA2" i="10"/>
  <c r="Z2" i="10"/>
  <c r="Y2" i="10"/>
  <c r="X2" i="10"/>
  <c r="B2" i="10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F32" i="9"/>
  <c r="AE32" i="9"/>
  <c r="AD32" i="9"/>
  <c r="AC32" i="9"/>
  <c r="AB32" i="9"/>
  <c r="AA32" i="9"/>
  <c r="Z32" i="9"/>
  <c r="Y32" i="9"/>
  <c r="X32" i="9"/>
  <c r="B32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F31" i="9"/>
  <c r="AE31" i="9"/>
  <c r="AD31" i="9"/>
  <c r="AC31" i="9"/>
  <c r="AB31" i="9"/>
  <c r="AA31" i="9"/>
  <c r="Z31" i="9"/>
  <c r="Y31" i="9"/>
  <c r="X31" i="9"/>
  <c r="B31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V30" i="9" s="1"/>
  <c r="AF30" i="9"/>
  <c r="AE30" i="9"/>
  <c r="AD30" i="9"/>
  <c r="AC30" i="9"/>
  <c r="AB30" i="9"/>
  <c r="AA30" i="9"/>
  <c r="Z30" i="9"/>
  <c r="Y30" i="9"/>
  <c r="X30" i="9"/>
  <c r="B30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F29" i="9"/>
  <c r="AE29" i="9"/>
  <c r="AD29" i="9"/>
  <c r="AC29" i="9"/>
  <c r="AB29" i="9"/>
  <c r="AA29" i="9"/>
  <c r="Z29" i="9"/>
  <c r="Y29" i="9"/>
  <c r="X29" i="9"/>
  <c r="B29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F28" i="9"/>
  <c r="AE28" i="9"/>
  <c r="AD28" i="9"/>
  <c r="AC28" i="9"/>
  <c r="AB28" i="9"/>
  <c r="AA28" i="9"/>
  <c r="Z28" i="9"/>
  <c r="Y28" i="9"/>
  <c r="X28" i="9"/>
  <c r="B28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F27" i="9"/>
  <c r="AE27" i="9"/>
  <c r="AD27" i="9"/>
  <c r="AC27" i="9"/>
  <c r="AB27" i="9"/>
  <c r="AA27" i="9"/>
  <c r="Z27" i="9"/>
  <c r="Y27" i="9"/>
  <c r="X27" i="9"/>
  <c r="B27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F26" i="9"/>
  <c r="AE26" i="9"/>
  <c r="AD26" i="9"/>
  <c r="AC26" i="9"/>
  <c r="AB26" i="9"/>
  <c r="AA26" i="9"/>
  <c r="Z26" i="9"/>
  <c r="Y26" i="9"/>
  <c r="X26" i="9"/>
  <c r="B26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F25" i="9"/>
  <c r="AE25" i="9"/>
  <c r="AD25" i="9"/>
  <c r="AC25" i="9"/>
  <c r="AB25" i="9"/>
  <c r="AA25" i="9"/>
  <c r="Z25" i="9"/>
  <c r="Y25" i="9"/>
  <c r="X25" i="9"/>
  <c r="B25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F24" i="9"/>
  <c r="AE24" i="9"/>
  <c r="AD24" i="9"/>
  <c r="AC24" i="9"/>
  <c r="AB24" i="9"/>
  <c r="AA24" i="9"/>
  <c r="Z24" i="9"/>
  <c r="Y24" i="9"/>
  <c r="X24" i="9"/>
  <c r="B24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F23" i="9"/>
  <c r="AE23" i="9"/>
  <c r="AD23" i="9"/>
  <c r="AC23" i="9"/>
  <c r="AB23" i="9"/>
  <c r="AA23" i="9"/>
  <c r="Z23" i="9"/>
  <c r="Y23" i="9"/>
  <c r="X23" i="9"/>
  <c r="B23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F22" i="9"/>
  <c r="AE22" i="9"/>
  <c r="AD22" i="9"/>
  <c r="AC22" i="9"/>
  <c r="AB22" i="9"/>
  <c r="AA22" i="9"/>
  <c r="Z22" i="9"/>
  <c r="Y22" i="9"/>
  <c r="X22" i="9"/>
  <c r="B22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F21" i="9"/>
  <c r="AE21" i="9"/>
  <c r="AD21" i="9"/>
  <c r="AC21" i="9"/>
  <c r="AB21" i="9"/>
  <c r="AA21" i="9"/>
  <c r="Z21" i="9"/>
  <c r="Y21" i="9"/>
  <c r="X21" i="9"/>
  <c r="B21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F20" i="9"/>
  <c r="AE20" i="9"/>
  <c r="AD20" i="9"/>
  <c r="AC20" i="9"/>
  <c r="AB20" i="9"/>
  <c r="AA20" i="9"/>
  <c r="Z20" i="9"/>
  <c r="Y20" i="9"/>
  <c r="X20" i="9"/>
  <c r="B20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W19" i="9" s="1"/>
  <c r="AF19" i="9"/>
  <c r="AE19" i="9"/>
  <c r="AD19" i="9"/>
  <c r="AC19" i="9"/>
  <c r="AB19" i="9"/>
  <c r="AA19" i="9"/>
  <c r="Z19" i="9"/>
  <c r="Y19" i="9"/>
  <c r="X19" i="9"/>
  <c r="B19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W18" i="9" s="1"/>
  <c r="AF18" i="9"/>
  <c r="AE18" i="9"/>
  <c r="AD18" i="9"/>
  <c r="AC18" i="9"/>
  <c r="AB18" i="9"/>
  <c r="AA18" i="9"/>
  <c r="Z18" i="9"/>
  <c r="Y18" i="9"/>
  <c r="X18" i="9"/>
  <c r="B18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F17" i="9"/>
  <c r="AE17" i="9"/>
  <c r="AD17" i="9"/>
  <c r="AC17" i="9"/>
  <c r="AB17" i="9"/>
  <c r="AA17" i="9"/>
  <c r="Z17" i="9"/>
  <c r="Y17" i="9"/>
  <c r="X17" i="9"/>
  <c r="B17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F16" i="9"/>
  <c r="AE16" i="9"/>
  <c r="AD16" i="9"/>
  <c r="AC16" i="9"/>
  <c r="AB16" i="9"/>
  <c r="AA16" i="9"/>
  <c r="Z16" i="9"/>
  <c r="Y16" i="9"/>
  <c r="X16" i="9"/>
  <c r="B16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V15" i="9" s="1"/>
  <c r="AF15" i="9"/>
  <c r="AE15" i="9"/>
  <c r="AD15" i="9"/>
  <c r="AC15" i="9"/>
  <c r="AB15" i="9"/>
  <c r="AA15" i="9"/>
  <c r="Z15" i="9"/>
  <c r="Y15" i="9"/>
  <c r="X15" i="9"/>
  <c r="B15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F14" i="9"/>
  <c r="AE14" i="9"/>
  <c r="AD14" i="9"/>
  <c r="AC14" i="9"/>
  <c r="AB14" i="9"/>
  <c r="AA14" i="9"/>
  <c r="Z14" i="9"/>
  <c r="Y14" i="9"/>
  <c r="X14" i="9"/>
  <c r="B14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F13" i="9"/>
  <c r="AE13" i="9"/>
  <c r="AD13" i="9"/>
  <c r="AC13" i="9"/>
  <c r="AB13" i="9"/>
  <c r="AA13" i="9"/>
  <c r="Z13" i="9"/>
  <c r="Y13" i="9"/>
  <c r="X13" i="9"/>
  <c r="B13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F12" i="9"/>
  <c r="AE12" i="9"/>
  <c r="AD12" i="9"/>
  <c r="AC12" i="9"/>
  <c r="AB12" i="9"/>
  <c r="AA12" i="9"/>
  <c r="Z12" i="9"/>
  <c r="Y12" i="9"/>
  <c r="X12" i="9"/>
  <c r="B12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F11" i="9"/>
  <c r="AE11" i="9"/>
  <c r="AD11" i="9"/>
  <c r="AC11" i="9"/>
  <c r="AB11" i="9"/>
  <c r="AA11" i="9"/>
  <c r="Z11" i="9"/>
  <c r="Y11" i="9"/>
  <c r="X11" i="9"/>
  <c r="B11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F10" i="9"/>
  <c r="AE10" i="9"/>
  <c r="AD10" i="9"/>
  <c r="AC10" i="9"/>
  <c r="AB10" i="9"/>
  <c r="AA10" i="9"/>
  <c r="Z10" i="9"/>
  <c r="Y10" i="9"/>
  <c r="X10" i="9"/>
  <c r="B10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F9" i="9"/>
  <c r="AE9" i="9"/>
  <c r="AD9" i="9"/>
  <c r="AC9" i="9"/>
  <c r="AB9" i="9"/>
  <c r="AA9" i="9"/>
  <c r="Z9" i="9"/>
  <c r="Y9" i="9"/>
  <c r="X9" i="9"/>
  <c r="B9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F8" i="9"/>
  <c r="AE8" i="9"/>
  <c r="AD8" i="9"/>
  <c r="AC8" i="9"/>
  <c r="AB8" i="9"/>
  <c r="AA8" i="9"/>
  <c r="Z8" i="9"/>
  <c r="Y8" i="9"/>
  <c r="X8" i="9"/>
  <c r="B8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F7" i="9"/>
  <c r="AE7" i="9"/>
  <c r="AD7" i="9"/>
  <c r="AC7" i="9"/>
  <c r="AB7" i="9"/>
  <c r="AA7" i="9"/>
  <c r="Z7" i="9"/>
  <c r="Y7" i="9"/>
  <c r="X7" i="9"/>
  <c r="B7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F6" i="9"/>
  <c r="AE6" i="9"/>
  <c r="AD6" i="9"/>
  <c r="AC6" i="9"/>
  <c r="AB6" i="9"/>
  <c r="AA6" i="9"/>
  <c r="Z6" i="9"/>
  <c r="Y6" i="9"/>
  <c r="X6" i="9"/>
  <c r="B6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F5" i="9"/>
  <c r="AE5" i="9"/>
  <c r="AD5" i="9"/>
  <c r="AC5" i="9"/>
  <c r="AB5" i="9"/>
  <c r="AA5" i="9"/>
  <c r="Z5" i="9"/>
  <c r="Y5" i="9"/>
  <c r="X5" i="9"/>
  <c r="B5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F4" i="9"/>
  <c r="AE4" i="9"/>
  <c r="AD4" i="9"/>
  <c r="AC4" i="9"/>
  <c r="AB4" i="9"/>
  <c r="AA4" i="9"/>
  <c r="Z4" i="9"/>
  <c r="Y4" i="9"/>
  <c r="X4" i="9"/>
  <c r="B4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F3" i="9"/>
  <c r="AE3" i="9"/>
  <c r="AD3" i="9"/>
  <c r="AC3" i="9"/>
  <c r="AB3" i="9"/>
  <c r="AA3" i="9"/>
  <c r="Z3" i="9"/>
  <c r="Y3" i="9"/>
  <c r="X3" i="9"/>
  <c r="B3" i="9"/>
  <c r="AY2" i="9"/>
  <c r="S35" i="9" s="1"/>
  <c r="AX2" i="9"/>
  <c r="AW2" i="9"/>
  <c r="AV2" i="9"/>
  <c r="AU2" i="9"/>
  <c r="O35" i="9" s="1"/>
  <c r="AT2" i="9"/>
  <c r="AS2" i="9"/>
  <c r="AR2" i="9"/>
  <c r="M36" i="9"/>
  <c r="AQ2" i="9"/>
  <c r="AP2" i="9"/>
  <c r="AO2" i="9"/>
  <c r="AN2" i="9"/>
  <c r="I36" i="9" s="1"/>
  <c r="AM2" i="9"/>
  <c r="AL2" i="9"/>
  <c r="AK2" i="9"/>
  <c r="AJ2" i="9"/>
  <c r="E36" i="9" s="1"/>
  <c r="AI2" i="9"/>
  <c r="AH2" i="9"/>
  <c r="AF2" i="9"/>
  <c r="AE2" i="9"/>
  <c r="AD2" i="9"/>
  <c r="AC2" i="9"/>
  <c r="AB2" i="9"/>
  <c r="AA2" i="9"/>
  <c r="Z2" i="9"/>
  <c r="Y2" i="9"/>
  <c r="X2" i="9"/>
  <c r="B2" i="9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F32" i="8"/>
  <c r="AE32" i="8"/>
  <c r="AD32" i="8"/>
  <c r="AC32" i="8"/>
  <c r="AB32" i="8"/>
  <c r="AA32" i="8"/>
  <c r="Z32" i="8"/>
  <c r="Y32" i="8"/>
  <c r="X32" i="8"/>
  <c r="B32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F31" i="8"/>
  <c r="AE31" i="8"/>
  <c r="AD31" i="8"/>
  <c r="AC31" i="8"/>
  <c r="AB31" i="8"/>
  <c r="AA31" i="8"/>
  <c r="Z31" i="8"/>
  <c r="Y31" i="8"/>
  <c r="X31" i="8"/>
  <c r="B31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F30" i="8"/>
  <c r="AE30" i="8"/>
  <c r="AD30" i="8"/>
  <c r="AC30" i="8"/>
  <c r="AB30" i="8"/>
  <c r="AA30" i="8"/>
  <c r="Z30" i="8"/>
  <c r="Y30" i="8"/>
  <c r="X30" i="8"/>
  <c r="B30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F29" i="8"/>
  <c r="AE29" i="8"/>
  <c r="AD29" i="8"/>
  <c r="AC29" i="8"/>
  <c r="AB29" i="8"/>
  <c r="AA29" i="8"/>
  <c r="Z29" i="8"/>
  <c r="Y29" i="8"/>
  <c r="X29" i="8"/>
  <c r="B29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F28" i="8"/>
  <c r="AE28" i="8"/>
  <c r="AD28" i="8"/>
  <c r="AC28" i="8"/>
  <c r="AB28" i="8"/>
  <c r="AA28" i="8"/>
  <c r="Z28" i="8"/>
  <c r="Y28" i="8"/>
  <c r="X28" i="8"/>
  <c r="B28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F27" i="8"/>
  <c r="AE27" i="8"/>
  <c r="AD27" i="8"/>
  <c r="AC27" i="8"/>
  <c r="AB27" i="8"/>
  <c r="AA27" i="8"/>
  <c r="Z27" i="8"/>
  <c r="Y27" i="8"/>
  <c r="X27" i="8"/>
  <c r="B27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F26" i="8"/>
  <c r="AE26" i="8"/>
  <c r="AD26" i="8"/>
  <c r="AC26" i="8"/>
  <c r="AB26" i="8"/>
  <c r="AA26" i="8"/>
  <c r="Z26" i="8"/>
  <c r="Y26" i="8"/>
  <c r="X26" i="8"/>
  <c r="B26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F25" i="8"/>
  <c r="AE25" i="8"/>
  <c r="AD25" i="8"/>
  <c r="AC25" i="8"/>
  <c r="AB25" i="8"/>
  <c r="AA25" i="8"/>
  <c r="Z25" i="8"/>
  <c r="Y25" i="8"/>
  <c r="X25" i="8"/>
  <c r="B25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F24" i="8"/>
  <c r="AE24" i="8"/>
  <c r="AD24" i="8"/>
  <c r="AC24" i="8"/>
  <c r="AB24" i="8"/>
  <c r="AA24" i="8"/>
  <c r="Z24" i="8"/>
  <c r="Y24" i="8"/>
  <c r="X24" i="8"/>
  <c r="B24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F23" i="8"/>
  <c r="AE23" i="8"/>
  <c r="AD23" i="8"/>
  <c r="AC23" i="8"/>
  <c r="AB23" i="8"/>
  <c r="AA23" i="8"/>
  <c r="Z23" i="8"/>
  <c r="Y23" i="8"/>
  <c r="X23" i="8"/>
  <c r="B23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F22" i="8"/>
  <c r="AE22" i="8"/>
  <c r="AD22" i="8"/>
  <c r="AC22" i="8"/>
  <c r="AB22" i="8"/>
  <c r="AA22" i="8"/>
  <c r="Z22" i="8"/>
  <c r="Y22" i="8"/>
  <c r="X22" i="8"/>
  <c r="B22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F21" i="8"/>
  <c r="AE21" i="8"/>
  <c r="AD21" i="8"/>
  <c r="AC21" i="8"/>
  <c r="AB21" i="8"/>
  <c r="AA21" i="8"/>
  <c r="Z21" i="8"/>
  <c r="Y21" i="8"/>
  <c r="X21" i="8"/>
  <c r="B21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F20" i="8"/>
  <c r="AE20" i="8"/>
  <c r="AD20" i="8"/>
  <c r="AC20" i="8"/>
  <c r="AB20" i="8"/>
  <c r="AA20" i="8"/>
  <c r="Z20" i="8"/>
  <c r="Y20" i="8"/>
  <c r="X20" i="8"/>
  <c r="B20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F19" i="8"/>
  <c r="AE19" i="8"/>
  <c r="AD19" i="8"/>
  <c r="AC19" i="8"/>
  <c r="AB19" i="8"/>
  <c r="AA19" i="8"/>
  <c r="Z19" i="8"/>
  <c r="Y19" i="8"/>
  <c r="X19" i="8"/>
  <c r="B19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F18" i="8"/>
  <c r="AE18" i="8"/>
  <c r="AD18" i="8"/>
  <c r="AC18" i="8"/>
  <c r="AB18" i="8"/>
  <c r="AA18" i="8"/>
  <c r="Z18" i="8"/>
  <c r="Y18" i="8"/>
  <c r="X18" i="8"/>
  <c r="B18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F17" i="8"/>
  <c r="AE17" i="8"/>
  <c r="AD17" i="8"/>
  <c r="AC17" i="8"/>
  <c r="AB17" i="8"/>
  <c r="AA17" i="8"/>
  <c r="Z17" i="8"/>
  <c r="Y17" i="8"/>
  <c r="X17" i="8"/>
  <c r="B17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F16" i="8"/>
  <c r="AE16" i="8"/>
  <c r="AD16" i="8"/>
  <c r="AC16" i="8"/>
  <c r="AB16" i="8"/>
  <c r="AA16" i="8"/>
  <c r="Z16" i="8"/>
  <c r="Y16" i="8"/>
  <c r="X16" i="8"/>
  <c r="B16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F15" i="8"/>
  <c r="AE15" i="8"/>
  <c r="AD15" i="8"/>
  <c r="AC15" i="8"/>
  <c r="AB15" i="8"/>
  <c r="AA15" i="8"/>
  <c r="Z15" i="8"/>
  <c r="Y15" i="8"/>
  <c r="X15" i="8"/>
  <c r="B15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F14" i="8"/>
  <c r="AE14" i="8"/>
  <c r="AD14" i="8"/>
  <c r="AC14" i="8"/>
  <c r="AB14" i="8"/>
  <c r="AA14" i="8"/>
  <c r="Z14" i="8"/>
  <c r="Y14" i="8"/>
  <c r="X14" i="8"/>
  <c r="B14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F13" i="8"/>
  <c r="AE13" i="8"/>
  <c r="AD13" i="8"/>
  <c r="AC13" i="8"/>
  <c r="AB13" i="8"/>
  <c r="AA13" i="8"/>
  <c r="Z13" i="8"/>
  <c r="Y13" i="8"/>
  <c r="X13" i="8"/>
  <c r="B13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F12" i="8"/>
  <c r="AE12" i="8"/>
  <c r="AD12" i="8"/>
  <c r="AC12" i="8"/>
  <c r="AB12" i="8"/>
  <c r="AA12" i="8"/>
  <c r="Z12" i="8"/>
  <c r="Y12" i="8"/>
  <c r="X12" i="8"/>
  <c r="B12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F11" i="8"/>
  <c r="AE11" i="8"/>
  <c r="AD11" i="8"/>
  <c r="AC11" i="8"/>
  <c r="AB11" i="8"/>
  <c r="AA11" i="8"/>
  <c r="Z11" i="8"/>
  <c r="Y11" i="8"/>
  <c r="X11" i="8"/>
  <c r="B11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F10" i="8"/>
  <c r="AE10" i="8"/>
  <c r="AD10" i="8"/>
  <c r="AC10" i="8"/>
  <c r="AB10" i="8"/>
  <c r="AA10" i="8"/>
  <c r="Z10" i="8"/>
  <c r="Y10" i="8"/>
  <c r="X10" i="8"/>
  <c r="B10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F9" i="8"/>
  <c r="AE9" i="8"/>
  <c r="AD9" i="8"/>
  <c r="AC9" i="8"/>
  <c r="AB9" i="8"/>
  <c r="AA9" i="8"/>
  <c r="Z9" i="8"/>
  <c r="Y9" i="8"/>
  <c r="X9" i="8"/>
  <c r="B9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F8" i="8"/>
  <c r="AE8" i="8"/>
  <c r="AD8" i="8"/>
  <c r="AC8" i="8"/>
  <c r="AB8" i="8"/>
  <c r="AA8" i="8"/>
  <c r="Z8" i="8"/>
  <c r="Y8" i="8"/>
  <c r="X8" i="8"/>
  <c r="B8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F7" i="8"/>
  <c r="AE7" i="8"/>
  <c r="AD7" i="8"/>
  <c r="AC7" i="8"/>
  <c r="AB7" i="8"/>
  <c r="AA7" i="8"/>
  <c r="Z7" i="8"/>
  <c r="Y7" i="8"/>
  <c r="X7" i="8"/>
  <c r="B7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F6" i="8"/>
  <c r="AE6" i="8"/>
  <c r="AD6" i="8"/>
  <c r="AC6" i="8"/>
  <c r="AB6" i="8"/>
  <c r="AA6" i="8"/>
  <c r="Z6" i="8"/>
  <c r="Y6" i="8"/>
  <c r="X6" i="8"/>
  <c r="B6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F5" i="8"/>
  <c r="AE5" i="8"/>
  <c r="AD5" i="8"/>
  <c r="AC5" i="8"/>
  <c r="AB5" i="8"/>
  <c r="AA5" i="8"/>
  <c r="Z5" i="8"/>
  <c r="Y5" i="8"/>
  <c r="X5" i="8"/>
  <c r="B5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F4" i="8"/>
  <c r="AE4" i="8"/>
  <c r="AD4" i="8"/>
  <c r="AC4" i="8"/>
  <c r="AB4" i="8"/>
  <c r="AA4" i="8"/>
  <c r="Z4" i="8"/>
  <c r="Y4" i="8"/>
  <c r="X4" i="8"/>
  <c r="B4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F3" i="8"/>
  <c r="AE3" i="8"/>
  <c r="AD3" i="8"/>
  <c r="AC3" i="8"/>
  <c r="AB3" i="8"/>
  <c r="AA3" i="8"/>
  <c r="Z3" i="8"/>
  <c r="Y3" i="8"/>
  <c r="X3" i="8"/>
  <c r="B3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F2" i="8"/>
  <c r="AE2" i="8"/>
  <c r="AD2" i="8"/>
  <c r="AC2" i="8"/>
  <c r="AB2" i="8"/>
  <c r="AA2" i="8"/>
  <c r="Z2" i="8"/>
  <c r="Y2" i="8"/>
  <c r="X2" i="8"/>
  <c r="B2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F31" i="7"/>
  <c r="AE31" i="7"/>
  <c r="AD31" i="7"/>
  <c r="AC31" i="7"/>
  <c r="AB31" i="7"/>
  <c r="AA31" i="7"/>
  <c r="Z31" i="7"/>
  <c r="Y31" i="7"/>
  <c r="X31" i="7"/>
  <c r="U31" i="7"/>
  <c r="Q44" i="7" s="1"/>
  <c r="B31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F30" i="7"/>
  <c r="AE30" i="7"/>
  <c r="AD30" i="7"/>
  <c r="AC30" i="7"/>
  <c r="AB30" i="7"/>
  <c r="AA30" i="7"/>
  <c r="Z30" i="7"/>
  <c r="Y30" i="7"/>
  <c r="X30" i="7"/>
  <c r="B30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F29" i="7"/>
  <c r="AE29" i="7"/>
  <c r="AD29" i="7"/>
  <c r="AC29" i="7"/>
  <c r="AB29" i="7"/>
  <c r="AA29" i="7"/>
  <c r="Z29" i="7"/>
  <c r="Y29" i="7"/>
  <c r="X29" i="7"/>
  <c r="B29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F28" i="7"/>
  <c r="AE28" i="7"/>
  <c r="AD28" i="7"/>
  <c r="AC28" i="7"/>
  <c r="AB28" i="7"/>
  <c r="AA28" i="7"/>
  <c r="Z28" i="7"/>
  <c r="Y28" i="7"/>
  <c r="X28" i="7"/>
  <c r="B28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F27" i="7"/>
  <c r="AE27" i="7"/>
  <c r="AD27" i="7"/>
  <c r="AC27" i="7"/>
  <c r="AB27" i="7"/>
  <c r="AA27" i="7"/>
  <c r="Z27" i="7"/>
  <c r="Y27" i="7"/>
  <c r="X27" i="7"/>
  <c r="B27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F26" i="7"/>
  <c r="AE26" i="7"/>
  <c r="AD26" i="7"/>
  <c r="AC26" i="7"/>
  <c r="AB26" i="7"/>
  <c r="AA26" i="7"/>
  <c r="Z26" i="7"/>
  <c r="Y26" i="7"/>
  <c r="X26" i="7"/>
  <c r="B26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F25" i="7"/>
  <c r="AE25" i="7"/>
  <c r="AD25" i="7"/>
  <c r="AC25" i="7"/>
  <c r="AB25" i="7"/>
  <c r="AA25" i="7"/>
  <c r="Z25" i="7"/>
  <c r="Y25" i="7"/>
  <c r="X25" i="7"/>
  <c r="B25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F24" i="7"/>
  <c r="AE24" i="7"/>
  <c r="AD24" i="7"/>
  <c r="AC24" i="7"/>
  <c r="AB24" i="7"/>
  <c r="AA24" i="7"/>
  <c r="Z24" i="7"/>
  <c r="Y24" i="7"/>
  <c r="X24" i="7"/>
  <c r="B24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F23" i="7"/>
  <c r="AE23" i="7"/>
  <c r="AD23" i="7"/>
  <c r="AC23" i="7"/>
  <c r="AB23" i="7"/>
  <c r="AA23" i="7"/>
  <c r="Z23" i="7"/>
  <c r="Y23" i="7"/>
  <c r="X23" i="7"/>
  <c r="B23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F22" i="7"/>
  <c r="AE22" i="7"/>
  <c r="AD22" i="7"/>
  <c r="AC22" i="7"/>
  <c r="AB22" i="7"/>
  <c r="AA22" i="7"/>
  <c r="Z22" i="7"/>
  <c r="Y22" i="7"/>
  <c r="X22" i="7"/>
  <c r="B22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F21" i="7"/>
  <c r="AE21" i="7"/>
  <c r="AD21" i="7"/>
  <c r="AC21" i="7"/>
  <c r="AB21" i="7"/>
  <c r="AA21" i="7"/>
  <c r="Z21" i="7"/>
  <c r="Y21" i="7"/>
  <c r="X21" i="7"/>
  <c r="B21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F20" i="7"/>
  <c r="AE20" i="7"/>
  <c r="AD20" i="7"/>
  <c r="AC20" i="7"/>
  <c r="AB20" i="7"/>
  <c r="AA20" i="7"/>
  <c r="Z20" i="7"/>
  <c r="Y20" i="7"/>
  <c r="X20" i="7"/>
  <c r="B20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F19" i="7"/>
  <c r="AE19" i="7"/>
  <c r="AD19" i="7"/>
  <c r="AC19" i="7"/>
  <c r="AB19" i="7"/>
  <c r="AA19" i="7"/>
  <c r="Z19" i="7"/>
  <c r="Y19" i="7"/>
  <c r="X19" i="7"/>
  <c r="B19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F18" i="7"/>
  <c r="AE18" i="7"/>
  <c r="AD18" i="7"/>
  <c r="AC18" i="7"/>
  <c r="AB18" i="7"/>
  <c r="AA18" i="7"/>
  <c r="Z18" i="7"/>
  <c r="Y18" i="7"/>
  <c r="X18" i="7"/>
  <c r="B18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F17" i="7"/>
  <c r="AE17" i="7"/>
  <c r="AD17" i="7"/>
  <c r="AC17" i="7"/>
  <c r="AB17" i="7"/>
  <c r="AA17" i="7"/>
  <c r="Z17" i="7"/>
  <c r="Y17" i="7"/>
  <c r="X17" i="7"/>
  <c r="B17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F16" i="7"/>
  <c r="AE16" i="7"/>
  <c r="AD16" i="7"/>
  <c r="AC16" i="7"/>
  <c r="AB16" i="7"/>
  <c r="AA16" i="7"/>
  <c r="Z16" i="7"/>
  <c r="Y16" i="7"/>
  <c r="X16" i="7"/>
  <c r="B16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F15" i="7"/>
  <c r="AE15" i="7"/>
  <c r="AD15" i="7"/>
  <c r="AC15" i="7"/>
  <c r="AB15" i="7"/>
  <c r="AA15" i="7"/>
  <c r="Z15" i="7"/>
  <c r="Y15" i="7"/>
  <c r="X15" i="7"/>
  <c r="B15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F14" i="7"/>
  <c r="AE14" i="7"/>
  <c r="AD14" i="7"/>
  <c r="AC14" i="7"/>
  <c r="AB14" i="7"/>
  <c r="AA14" i="7"/>
  <c r="Z14" i="7"/>
  <c r="Y14" i="7"/>
  <c r="X14" i="7"/>
  <c r="B14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F13" i="7"/>
  <c r="AE13" i="7"/>
  <c r="AD13" i="7"/>
  <c r="AC13" i="7"/>
  <c r="AB13" i="7"/>
  <c r="AA13" i="7"/>
  <c r="Z13" i="7"/>
  <c r="Y13" i="7"/>
  <c r="X13" i="7"/>
  <c r="B13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F12" i="7"/>
  <c r="AE12" i="7"/>
  <c r="AD12" i="7"/>
  <c r="AC12" i="7"/>
  <c r="AB12" i="7"/>
  <c r="AA12" i="7"/>
  <c r="Z12" i="7"/>
  <c r="Y12" i="7"/>
  <c r="X12" i="7"/>
  <c r="B12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F11" i="7"/>
  <c r="AE11" i="7"/>
  <c r="AD11" i="7"/>
  <c r="AC11" i="7"/>
  <c r="AB11" i="7"/>
  <c r="AA11" i="7"/>
  <c r="Z11" i="7"/>
  <c r="Y11" i="7"/>
  <c r="X11" i="7"/>
  <c r="B11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F10" i="7"/>
  <c r="AE10" i="7"/>
  <c r="AD10" i="7"/>
  <c r="AC10" i="7"/>
  <c r="AB10" i="7"/>
  <c r="AA10" i="7"/>
  <c r="Z10" i="7"/>
  <c r="Y10" i="7"/>
  <c r="X10" i="7"/>
  <c r="B10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F9" i="7"/>
  <c r="AE9" i="7"/>
  <c r="AD9" i="7"/>
  <c r="AC9" i="7"/>
  <c r="AB9" i="7"/>
  <c r="AA9" i="7"/>
  <c r="Z9" i="7"/>
  <c r="Y9" i="7"/>
  <c r="X9" i="7"/>
  <c r="B9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F8" i="7"/>
  <c r="AE8" i="7"/>
  <c r="AD8" i="7"/>
  <c r="AC8" i="7"/>
  <c r="AB8" i="7"/>
  <c r="AA8" i="7"/>
  <c r="Z8" i="7"/>
  <c r="Y8" i="7"/>
  <c r="X8" i="7"/>
  <c r="B8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F7" i="7"/>
  <c r="AE7" i="7"/>
  <c r="AD7" i="7"/>
  <c r="AC7" i="7"/>
  <c r="AB7" i="7"/>
  <c r="AA7" i="7"/>
  <c r="Z7" i="7"/>
  <c r="Y7" i="7"/>
  <c r="X7" i="7"/>
  <c r="B7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F6" i="7"/>
  <c r="AE6" i="7"/>
  <c r="AD6" i="7"/>
  <c r="AC6" i="7"/>
  <c r="AB6" i="7"/>
  <c r="AA6" i="7"/>
  <c r="Z6" i="7"/>
  <c r="Y6" i="7"/>
  <c r="X6" i="7"/>
  <c r="B6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F5" i="7"/>
  <c r="AE5" i="7"/>
  <c r="AD5" i="7"/>
  <c r="AC5" i="7"/>
  <c r="AB5" i="7"/>
  <c r="AA5" i="7"/>
  <c r="Z5" i="7"/>
  <c r="Y5" i="7"/>
  <c r="X5" i="7"/>
  <c r="B5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F4" i="7"/>
  <c r="AE4" i="7"/>
  <c r="AD4" i="7"/>
  <c r="AC4" i="7"/>
  <c r="AB4" i="7"/>
  <c r="AA4" i="7"/>
  <c r="Z4" i="7"/>
  <c r="Y4" i="7"/>
  <c r="X4" i="7"/>
  <c r="B4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F3" i="7"/>
  <c r="AE3" i="7"/>
  <c r="AD3" i="7"/>
  <c r="AC3" i="7"/>
  <c r="AB3" i="7"/>
  <c r="AA3" i="7"/>
  <c r="Z3" i="7"/>
  <c r="Y3" i="7"/>
  <c r="X3" i="7"/>
  <c r="B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F2" i="7"/>
  <c r="AE2" i="7"/>
  <c r="AD2" i="7"/>
  <c r="AC2" i="7"/>
  <c r="AB2" i="7"/>
  <c r="AA2" i="7"/>
  <c r="Z2" i="7"/>
  <c r="Y2" i="7"/>
  <c r="X2" i="7"/>
  <c r="B2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F32" i="6"/>
  <c r="AE32" i="6"/>
  <c r="AD32" i="6"/>
  <c r="AC32" i="6"/>
  <c r="AB32" i="6"/>
  <c r="AA32" i="6"/>
  <c r="Z32" i="6"/>
  <c r="Y32" i="6"/>
  <c r="X32" i="6"/>
  <c r="B32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F31" i="6"/>
  <c r="AE31" i="6"/>
  <c r="AD31" i="6"/>
  <c r="AC31" i="6"/>
  <c r="AB31" i="6"/>
  <c r="AA31" i="6"/>
  <c r="Z31" i="6"/>
  <c r="Y31" i="6"/>
  <c r="X31" i="6"/>
  <c r="B31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F30" i="6"/>
  <c r="AE30" i="6"/>
  <c r="AD30" i="6"/>
  <c r="AC30" i="6"/>
  <c r="AB30" i="6"/>
  <c r="AA30" i="6"/>
  <c r="Z30" i="6"/>
  <c r="Y30" i="6"/>
  <c r="X30" i="6"/>
  <c r="B30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F29" i="6"/>
  <c r="AE29" i="6"/>
  <c r="AD29" i="6"/>
  <c r="AC29" i="6"/>
  <c r="AB29" i="6"/>
  <c r="AA29" i="6"/>
  <c r="Z29" i="6"/>
  <c r="Y29" i="6"/>
  <c r="X29" i="6"/>
  <c r="B29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F28" i="6"/>
  <c r="AE28" i="6"/>
  <c r="AD28" i="6"/>
  <c r="AC28" i="6"/>
  <c r="AB28" i="6"/>
  <c r="AA28" i="6"/>
  <c r="Z28" i="6"/>
  <c r="Y28" i="6"/>
  <c r="X28" i="6"/>
  <c r="B28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F27" i="6"/>
  <c r="AE27" i="6"/>
  <c r="AD27" i="6"/>
  <c r="AC27" i="6"/>
  <c r="AB27" i="6"/>
  <c r="AA27" i="6"/>
  <c r="Z27" i="6"/>
  <c r="Y27" i="6"/>
  <c r="X27" i="6"/>
  <c r="B27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F26" i="6"/>
  <c r="AE26" i="6"/>
  <c r="AD26" i="6"/>
  <c r="AC26" i="6"/>
  <c r="AB26" i="6"/>
  <c r="AA26" i="6"/>
  <c r="Z26" i="6"/>
  <c r="Y26" i="6"/>
  <c r="X26" i="6"/>
  <c r="B26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F25" i="6"/>
  <c r="AE25" i="6"/>
  <c r="AD25" i="6"/>
  <c r="AC25" i="6"/>
  <c r="AB25" i="6"/>
  <c r="AA25" i="6"/>
  <c r="Z25" i="6"/>
  <c r="Y25" i="6"/>
  <c r="X25" i="6"/>
  <c r="B25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F24" i="6"/>
  <c r="AE24" i="6"/>
  <c r="AD24" i="6"/>
  <c r="AC24" i="6"/>
  <c r="AB24" i="6"/>
  <c r="AA24" i="6"/>
  <c r="Z24" i="6"/>
  <c r="Y24" i="6"/>
  <c r="X24" i="6"/>
  <c r="B24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F23" i="6"/>
  <c r="AE23" i="6"/>
  <c r="AD23" i="6"/>
  <c r="AC23" i="6"/>
  <c r="AB23" i="6"/>
  <c r="AA23" i="6"/>
  <c r="Z23" i="6"/>
  <c r="Y23" i="6"/>
  <c r="X23" i="6"/>
  <c r="B23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F22" i="6"/>
  <c r="AE22" i="6"/>
  <c r="AD22" i="6"/>
  <c r="AC22" i="6"/>
  <c r="AB22" i="6"/>
  <c r="AA22" i="6"/>
  <c r="Z22" i="6"/>
  <c r="Y22" i="6"/>
  <c r="X22" i="6"/>
  <c r="B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F21" i="6"/>
  <c r="AE21" i="6"/>
  <c r="AD21" i="6"/>
  <c r="AC21" i="6"/>
  <c r="AB21" i="6"/>
  <c r="AA21" i="6"/>
  <c r="Z21" i="6"/>
  <c r="Y21" i="6"/>
  <c r="X21" i="6"/>
  <c r="B21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F20" i="6"/>
  <c r="AE20" i="6"/>
  <c r="AD20" i="6"/>
  <c r="AC20" i="6"/>
  <c r="AB20" i="6"/>
  <c r="AA20" i="6"/>
  <c r="Z20" i="6"/>
  <c r="Y20" i="6"/>
  <c r="X20" i="6"/>
  <c r="B20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F19" i="6"/>
  <c r="AE19" i="6"/>
  <c r="AD19" i="6"/>
  <c r="AC19" i="6"/>
  <c r="AB19" i="6"/>
  <c r="AA19" i="6"/>
  <c r="Z19" i="6"/>
  <c r="Y19" i="6"/>
  <c r="X19" i="6"/>
  <c r="B19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F18" i="6"/>
  <c r="AE18" i="6"/>
  <c r="AD18" i="6"/>
  <c r="AC18" i="6"/>
  <c r="AB18" i="6"/>
  <c r="AA18" i="6"/>
  <c r="Z18" i="6"/>
  <c r="Y18" i="6"/>
  <c r="X18" i="6"/>
  <c r="B18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F17" i="6"/>
  <c r="AE17" i="6"/>
  <c r="AD17" i="6"/>
  <c r="AC17" i="6"/>
  <c r="AB17" i="6"/>
  <c r="AA17" i="6"/>
  <c r="Z17" i="6"/>
  <c r="Y17" i="6"/>
  <c r="X17" i="6"/>
  <c r="B17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F16" i="6"/>
  <c r="AE16" i="6"/>
  <c r="AD16" i="6"/>
  <c r="AC16" i="6"/>
  <c r="AB16" i="6"/>
  <c r="AA16" i="6"/>
  <c r="Z16" i="6"/>
  <c r="Y16" i="6"/>
  <c r="X16" i="6"/>
  <c r="B16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F15" i="6"/>
  <c r="AE15" i="6"/>
  <c r="AD15" i="6"/>
  <c r="AC15" i="6"/>
  <c r="AB15" i="6"/>
  <c r="AA15" i="6"/>
  <c r="Z15" i="6"/>
  <c r="Y15" i="6"/>
  <c r="X15" i="6"/>
  <c r="B15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F14" i="6"/>
  <c r="AE14" i="6"/>
  <c r="AD14" i="6"/>
  <c r="AC14" i="6"/>
  <c r="AB14" i="6"/>
  <c r="AA14" i="6"/>
  <c r="Z14" i="6"/>
  <c r="Y14" i="6"/>
  <c r="X14" i="6"/>
  <c r="B14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F13" i="6"/>
  <c r="AE13" i="6"/>
  <c r="AD13" i="6"/>
  <c r="AC13" i="6"/>
  <c r="AB13" i="6"/>
  <c r="AA13" i="6"/>
  <c r="Z13" i="6"/>
  <c r="Y13" i="6"/>
  <c r="X13" i="6"/>
  <c r="B13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F12" i="6"/>
  <c r="AE12" i="6"/>
  <c r="AD12" i="6"/>
  <c r="AC12" i="6"/>
  <c r="AB12" i="6"/>
  <c r="AA12" i="6"/>
  <c r="Z12" i="6"/>
  <c r="Y12" i="6"/>
  <c r="X12" i="6"/>
  <c r="B12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F11" i="6"/>
  <c r="AE11" i="6"/>
  <c r="AD11" i="6"/>
  <c r="AC11" i="6"/>
  <c r="AB11" i="6"/>
  <c r="AA11" i="6"/>
  <c r="Z11" i="6"/>
  <c r="Y11" i="6"/>
  <c r="X11" i="6"/>
  <c r="B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F10" i="6"/>
  <c r="AE10" i="6"/>
  <c r="AD10" i="6"/>
  <c r="AC10" i="6"/>
  <c r="AB10" i="6"/>
  <c r="AA10" i="6"/>
  <c r="Z10" i="6"/>
  <c r="Y10" i="6"/>
  <c r="X10" i="6"/>
  <c r="B10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F9" i="6"/>
  <c r="AE9" i="6"/>
  <c r="AD9" i="6"/>
  <c r="AC9" i="6"/>
  <c r="AB9" i="6"/>
  <c r="AA9" i="6"/>
  <c r="Z9" i="6"/>
  <c r="Y9" i="6"/>
  <c r="X9" i="6"/>
  <c r="B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F8" i="6"/>
  <c r="AE8" i="6"/>
  <c r="AD8" i="6"/>
  <c r="AC8" i="6"/>
  <c r="AB8" i="6"/>
  <c r="AA8" i="6"/>
  <c r="Z8" i="6"/>
  <c r="Y8" i="6"/>
  <c r="X8" i="6"/>
  <c r="B8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F7" i="6"/>
  <c r="AE7" i="6"/>
  <c r="AD7" i="6"/>
  <c r="AC7" i="6"/>
  <c r="AB7" i="6"/>
  <c r="AA7" i="6"/>
  <c r="Z7" i="6"/>
  <c r="Y7" i="6"/>
  <c r="X7" i="6"/>
  <c r="B7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F6" i="6"/>
  <c r="AE6" i="6"/>
  <c r="AD6" i="6"/>
  <c r="AC6" i="6"/>
  <c r="AB6" i="6"/>
  <c r="AA6" i="6"/>
  <c r="Z6" i="6"/>
  <c r="Y6" i="6"/>
  <c r="X6" i="6"/>
  <c r="B6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F5" i="6"/>
  <c r="AE5" i="6"/>
  <c r="AD5" i="6"/>
  <c r="AC5" i="6"/>
  <c r="AB5" i="6"/>
  <c r="AA5" i="6"/>
  <c r="Z5" i="6"/>
  <c r="Y5" i="6"/>
  <c r="X5" i="6"/>
  <c r="B5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F4" i="6"/>
  <c r="AE4" i="6"/>
  <c r="AD4" i="6"/>
  <c r="AC4" i="6"/>
  <c r="AB4" i="6"/>
  <c r="AA4" i="6"/>
  <c r="Z4" i="6"/>
  <c r="Y4" i="6"/>
  <c r="X4" i="6"/>
  <c r="B4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F3" i="6"/>
  <c r="AE3" i="6"/>
  <c r="AD3" i="6"/>
  <c r="AC3" i="6"/>
  <c r="AB3" i="6"/>
  <c r="AA3" i="6"/>
  <c r="Z3" i="6"/>
  <c r="Y3" i="6"/>
  <c r="X3" i="6"/>
  <c r="B3" i="6"/>
  <c r="AY2" i="6"/>
  <c r="AX2" i="6"/>
  <c r="AW2" i="6"/>
  <c r="Q36" i="6" s="1"/>
  <c r="AV2" i="6"/>
  <c r="AU2" i="6"/>
  <c r="AT2" i="6"/>
  <c r="AS2" i="6"/>
  <c r="N36" i="6" s="1"/>
  <c r="AR2" i="6"/>
  <c r="AQ2" i="6"/>
  <c r="AP2" i="6"/>
  <c r="AO2" i="6"/>
  <c r="AN2" i="6"/>
  <c r="AM2" i="6"/>
  <c r="AL2" i="6"/>
  <c r="AK2" i="6"/>
  <c r="AJ2" i="6"/>
  <c r="AI2" i="6"/>
  <c r="AH2" i="6"/>
  <c r="C35" i="6" s="1"/>
  <c r="AF2" i="6"/>
  <c r="AE2" i="6"/>
  <c r="AD2" i="6"/>
  <c r="AC2" i="6"/>
  <c r="AB2" i="6"/>
  <c r="AA2" i="6"/>
  <c r="Z2" i="6"/>
  <c r="Y2" i="6"/>
  <c r="X2" i="6"/>
  <c r="B2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F31" i="5"/>
  <c r="AE31" i="5"/>
  <c r="AD31" i="5"/>
  <c r="AC31" i="5"/>
  <c r="AB31" i="5"/>
  <c r="AA31" i="5"/>
  <c r="Z31" i="5"/>
  <c r="Y31" i="5"/>
  <c r="X31" i="5"/>
  <c r="B31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F30" i="5"/>
  <c r="AE30" i="5"/>
  <c r="AD30" i="5"/>
  <c r="AC30" i="5"/>
  <c r="AB30" i="5"/>
  <c r="AA30" i="5"/>
  <c r="Z30" i="5"/>
  <c r="Y30" i="5"/>
  <c r="X30" i="5"/>
  <c r="B30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F29" i="5"/>
  <c r="AE29" i="5"/>
  <c r="AD29" i="5"/>
  <c r="AC29" i="5"/>
  <c r="AB29" i="5"/>
  <c r="AA29" i="5"/>
  <c r="Z29" i="5"/>
  <c r="Y29" i="5"/>
  <c r="X29" i="5"/>
  <c r="B29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F28" i="5"/>
  <c r="AE28" i="5"/>
  <c r="AD28" i="5"/>
  <c r="AC28" i="5"/>
  <c r="AB28" i="5"/>
  <c r="AA28" i="5"/>
  <c r="Z28" i="5"/>
  <c r="Y28" i="5"/>
  <c r="X28" i="5"/>
  <c r="B28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F27" i="5"/>
  <c r="AE27" i="5"/>
  <c r="AD27" i="5"/>
  <c r="AC27" i="5"/>
  <c r="AB27" i="5"/>
  <c r="AA27" i="5"/>
  <c r="Z27" i="5"/>
  <c r="Y27" i="5"/>
  <c r="X27" i="5"/>
  <c r="B27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F26" i="5"/>
  <c r="AE26" i="5"/>
  <c r="AD26" i="5"/>
  <c r="AC26" i="5"/>
  <c r="AB26" i="5"/>
  <c r="AA26" i="5"/>
  <c r="Z26" i="5"/>
  <c r="Y26" i="5"/>
  <c r="X26" i="5"/>
  <c r="B26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F25" i="5"/>
  <c r="AE25" i="5"/>
  <c r="AD25" i="5"/>
  <c r="AC25" i="5"/>
  <c r="AB25" i="5"/>
  <c r="AA25" i="5"/>
  <c r="Z25" i="5"/>
  <c r="Y25" i="5"/>
  <c r="X25" i="5"/>
  <c r="B25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F24" i="5"/>
  <c r="AE24" i="5"/>
  <c r="AD24" i="5"/>
  <c r="AC24" i="5"/>
  <c r="AB24" i="5"/>
  <c r="AA24" i="5"/>
  <c r="Z24" i="5"/>
  <c r="Y24" i="5"/>
  <c r="X24" i="5"/>
  <c r="B24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F23" i="5"/>
  <c r="AE23" i="5"/>
  <c r="AD23" i="5"/>
  <c r="AC23" i="5"/>
  <c r="AB23" i="5"/>
  <c r="AA23" i="5"/>
  <c r="Z23" i="5"/>
  <c r="Y23" i="5"/>
  <c r="X23" i="5"/>
  <c r="B23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F22" i="5"/>
  <c r="AE22" i="5"/>
  <c r="AD22" i="5"/>
  <c r="AC22" i="5"/>
  <c r="AB22" i="5"/>
  <c r="AA22" i="5"/>
  <c r="Z22" i="5"/>
  <c r="Y22" i="5"/>
  <c r="X22" i="5"/>
  <c r="B22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F21" i="5"/>
  <c r="AE21" i="5"/>
  <c r="AD21" i="5"/>
  <c r="AC21" i="5"/>
  <c r="AB21" i="5"/>
  <c r="AA21" i="5"/>
  <c r="Z21" i="5"/>
  <c r="Y21" i="5"/>
  <c r="X21" i="5"/>
  <c r="B21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F20" i="5"/>
  <c r="AE20" i="5"/>
  <c r="AD20" i="5"/>
  <c r="AC20" i="5"/>
  <c r="AB20" i="5"/>
  <c r="AA20" i="5"/>
  <c r="Z20" i="5"/>
  <c r="Y20" i="5"/>
  <c r="X20" i="5"/>
  <c r="B20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F19" i="5"/>
  <c r="AE19" i="5"/>
  <c r="AD19" i="5"/>
  <c r="AC19" i="5"/>
  <c r="AB19" i="5"/>
  <c r="AA19" i="5"/>
  <c r="Z19" i="5"/>
  <c r="Y19" i="5"/>
  <c r="X19" i="5"/>
  <c r="B19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F18" i="5"/>
  <c r="AE18" i="5"/>
  <c r="AD18" i="5"/>
  <c r="AC18" i="5"/>
  <c r="AB18" i="5"/>
  <c r="AA18" i="5"/>
  <c r="Z18" i="5"/>
  <c r="Y18" i="5"/>
  <c r="X18" i="5"/>
  <c r="B18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F17" i="5"/>
  <c r="AE17" i="5"/>
  <c r="AD17" i="5"/>
  <c r="AC17" i="5"/>
  <c r="AB17" i="5"/>
  <c r="AA17" i="5"/>
  <c r="Z17" i="5"/>
  <c r="Y17" i="5"/>
  <c r="X17" i="5"/>
  <c r="B17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F16" i="5"/>
  <c r="AE16" i="5"/>
  <c r="AD16" i="5"/>
  <c r="AC16" i="5"/>
  <c r="AB16" i="5"/>
  <c r="AA16" i="5"/>
  <c r="Z16" i="5"/>
  <c r="Y16" i="5"/>
  <c r="X16" i="5"/>
  <c r="B16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F15" i="5"/>
  <c r="AE15" i="5"/>
  <c r="AD15" i="5"/>
  <c r="AC15" i="5"/>
  <c r="AB15" i="5"/>
  <c r="AA15" i="5"/>
  <c r="Z15" i="5"/>
  <c r="Y15" i="5"/>
  <c r="X15" i="5"/>
  <c r="B15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F14" i="5"/>
  <c r="AE14" i="5"/>
  <c r="AD14" i="5"/>
  <c r="AC14" i="5"/>
  <c r="AB14" i="5"/>
  <c r="AA14" i="5"/>
  <c r="Z14" i="5"/>
  <c r="Y14" i="5"/>
  <c r="X14" i="5"/>
  <c r="B14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F13" i="5"/>
  <c r="AE13" i="5"/>
  <c r="AD13" i="5"/>
  <c r="AC13" i="5"/>
  <c r="AB13" i="5"/>
  <c r="AA13" i="5"/>
  <c r="Z13" i="5"/>
  <c r="Y13" i="5"/>
  <c r="X13" i="5"/>
  <c r="B13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F12" i="5"/>
  <c r="AE12" i="5"/>
  <c r="AD12" i="5"/>
  <c r="AC12" i="5"/>
  <c r="AB12" i="5"/>
  <c r="AA12" i="5"/>
  <c r="Z12" i="5"/>
  <c r="Y12" i="5"/>
  <c r="X12" i="5"/>
  <c r="B12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F11" i="5"/>
  <c r="AE11" i="5"/>
  <c r="AD11" i="5"/>
  <c r="AC11" i="5"/>
  <c r="AB11" i="5"/>
  <c r="AA11" i="5"/>
  <c r="Z11" i="5"/>
  <c r="Y11" i="5"/>
  <c r="X11" i="5"/>
  <c r="B11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F10" i="5"/>
  <c r="AE10" i="5"/>
  <c r="AD10" i="5"/>
  <c r="AC10" i="5"/>
  <c r="AB10" i="5"/>
  <c r="AA10" i="5"/>
  <c r="Z10" i="5"/>
  <c r="Y10" i="5"/>
  <c r="X10" i="5"/>
  <c r="B10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F9" i="5"/>
  <c r="AE9" i="5"/>
  <c r="AD9" i="5"/>
  <c r="AC9" i="5"/>
  <c r="AB9" i="5"/>
  <c r="AA9" i="5"/>
  <c r="Z9" i="5"/>
  <c r="Y9" i="5"/>
  <c r="X9" i="5"/>
  <c r="B9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F8" i="5"/>
  <c r="AE8" i="5"/>
  <c r="AD8" i="5"/>
  <c r="AC8" i="5"/>
  <c r="AB8" i="5"/>
  <c r="AA8" i="5"/>
  <c r="Z8" i="5"/>
  <c r="Y8" i="5"/>
  <c r="X8" i="5"/>
  <c r="B8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F7" i="5"/>
  <c r="AE7" i="5"/>
  <c r="AD7" i="5"/>
  <c r="AC7" i="5"/>
  <c r="AB7" i="5"/>
  <c r="AA7" i="5"/>
  <c r="Z7" i="5"/>
  <c r="Y7" i="5"/>
  <c r="X7" i="5"/>
  <c r="B7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F6" i="5"/>
  <c r="AE6" i="5"/>
  <c r="AD6" i="5"/>
  <c r="AC6" i="5"/>
  <c r="AB6" i="5"/>
  <c r="AA6" i="5"/>
  <c r="Z6" i="5"/>
  <c r="Y6" i="5"/>
  <c r="X6" i="5"/>
  <c r="B6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F5" i="5"/>
  <c r="AE5" i="5"/>
  <c r="AD5" i="5"/>
  <c r="AC5" i="5"/>
  <c r="AB5" i="5"/>
  <c r="AA5" i="5"/>
  <c r="Z5" i="5"/>
  <c r="Y5" i="5"/>
  <c r="X5" i="5"/>
  <c r="B5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F4" i="5"/>
  <c r="AE4" i="5"/>
  <c r="AD4" i="5"/>
  <c r="AC4" i="5"/>
  <c r="AB4" i="5"/>
  <c r="AA4" i="5"/>
  <c r="Z4" i="5"/>
  <c r="Y4" i="5"/>
  <c r="X4" i="5"/>
  <c r="B4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F3" i="5"/>
  <c r="AE3" i="5"/>
  <c r="AD3" i="5"/>
  <c r="AC3" i="5"/>
  <c r="AB3" i="5"/>
  <c r="AA3" i="5"/>
  <c r="Z3" i="5"/>
  <c r="Y3" i="5"/>
  <c r="X3" i="5"/>
  <c r="B3" i="5"/>
  <c r="AY2" i="5"/>
  <c r="AX2" i="5"/>
  <c r="AW2" i="5"/>
  <c r="AV2" i="5"/>
  <c r="AU2" i="5"/>
  <c r="AT2" i="5"/>
  <c r="AS2" i="5"/>
  <c r="N35" i="5" s="1"/>
  <c r="AR2" i="5"/>
  <c r="AQ2" i="5"/>
  <c r="AP2" i="5"/>
  <c r="AO2" i="5"/>
  <c r="AN2" i="5"/>
  <c r="AM2" i="5"/>
  <c r="AL2" i="5"/>
  <c r="AK2" i="5"/>
  <c r="F35" i="5" s="1"/>
  <c r="AJ2" i="5"/>
  <c r="AI2" i="5"/>
  <c r="AH2" i="5"/>
  <c r="AF2" i="5"/>
  <c r="AE2" i="5"/>
  <c r="AD2" i="5"/>
  <c r="AC2" i="5"/>
  <c r="AB2" i="5"/>
  <c r="AA2" i="5"/>
  <c r="Z2" i="5"/>
  <c r="Y2" i="5"/>
  <c r="X2" i="5"/>
  <c r="B2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F32" i="4"/>
  <c r="AE32" i="4"/>
  <c r="AD32" i="4"/>
  <c r="AC32" i="4"/>
  <c r="AB32" i="4"/>
  <c r="AA32" i="4"/>
  <c r="Z32" i="4"/>
  <c r="Y32" i="4"/>
  <c r="X32" i="4"/>
  <c r="B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F31" i="4"/>
  <c r="AE31" i="4"/>
  <c r="AD31" i="4"/>
  <c r="AC31" i="4"/>
  <c r="AB31" i="4"/>
  <c r="AA31" i="4"/>
  <c r="Z31" i="4"/>
  <c r="Y31" i="4"/>
  <c r="X31" i="4"/>
  <c r="U31" i="4"/>
  <c r="B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F30" i="4"/>
  <c r="AE30" i="4"/>
  <c r="AD30" i="4"/>
  <c r="AC30" i="4"/>
  <c r="AB30" i="4"/>
  <c r="AA30" i="4"/>
  <c r="Z30" i="4"/>
  <c r="Y30" i="4"/>
  <c r="X30" i="4"/>
  <c r="B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F29" i="4"/>
  <c r="AE29" i="4"/>
  <c r="AD29" i="4"/>
  <c r="AC29" i="4"/>
  <c r="AB29" i="4"/>
  <c r="AA29" i="4"/>
  <c r="Z29" i="4"/>
  <c r="Y29" i="4"/>
  <c r="X29" i="4"/>
  <c r="B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F28" i="4"/>
  <c r="AE28" i="4"/>
  <c r="AD28" i="4"/>
  <c r="AC28" i="4"/>
  <c r="AB28" i="4"/>
  <c r="AA28" i="4"/>
  <c r="Z28" i="4"/>
  <c r="Y28" i="4"/>
  <c r="X28" i="4"/>
  <c r="U28" i="4"/>
  <c r="B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F27" i="4"/>
  <c r="AE27" i="4"/>
  <c r="AD27" i="4"/>
  <c r="AC27" i="4"/>
  <c r="AB27" i="4"/>
  <c r="AA27" i="4"/>
  <c r="Z27" i="4"/>
  <c r="Y27" i="4"/>
  <c r="X27" i="4"/>
  <c r="U27" i="4"/>
  <c r="B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W26" i="4" s="1"/>
  <c r="AF26" i="4"/>
  <c r="AE26" i="4"/>
  <c r="AD26" i="4"/>
  <c r="AC26" i="4"/>
  <c r="AB26" i="4"/>
  <c r="AA26" i="4"/>
  <c r="Z26" i="4"/>
  <c r="Y26" i="4"/>
  <c r="X26" i="4"/>
  <c r="U26" i="4"/>
  <c r="B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F25" i="4"/>
  <c r="AE25" i="4"/>
  <c r="AD25" i="4"/>
  <c r="AC25" i="4"/>
  <c r="AB25" i="4"/>
  <c r="AA25" i="4"/>
  <c r="Z25" i="4"/>
  <c r="Y25" i="4"/>
  <c r="X25" i="4"/>
  <c r="U25" i="4"/>
  <c r="B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I35" i="4" s="1"/>
  <c r="AM24" i="4"/>
  <c r="AL24" i="4"/>
  <c r="AK24" i="4"/>
  <c r="AJ24" i="4"/>
  <c r="V24" i="4" s="1"/>
  <c r="AI24" i="4"/>
  <c r="AH24" i="4"/>
  <c r="AF24" i="4"/>
  <c r="AE24" i="4"/>
  <c r="AD24" i="4"/>
  <c r="AC24" i="4"/>
  <c r="AB24" i="4"/>
  <c r="AA24" i="4"/>
  <c r="Z24" i="4"/>
  <c r="Y24" i="4"/>
  <c r="X24" i="4"/>
  <c r="U24" i="4"/>
  <c r="J44" i="4" s="1"/>
  <c r="B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F23" i="4"/>
  <c r="AE23" i="4"/>
  <c r="AD23" i="4"/>
  <c r="AC23" i="4"/>
  <c r="AB23" i="4"/>
  <c r="AA23" i="4"/>
  <c r="Z23" i="4"/>
  <c r="Y23" i="4"/>
  <c r="X23" i="4"/>
  <c r="B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F22" i="4"/>
  <c r="AE22" i="4"/>
  <c r="AD22" i="4"/>
  <c r="AC22" i="4"/>
  <c r="AB22" i="4"/>
  <c r="AA22" i="4"/>
  <c r="Z22" i="4"/>
  <c r="Y22" i="4"/>
  <c r="X22" i="4"/>
  <c r="B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F21" i="4"/>
  <c r="AE21" i="4"/>
  <c r="AD21" i="4"/>
  <c r="AC21" i="4"/>
  <c r="AB21" i="4"/>
  <c r="AA21" i="4"/>
  <c r="Z21" i="4"/>
  <c r="Y21" i="4"/>
  <c r="X21" i="4"/>
  <c r="B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F20" i="4"/>
  <c r="AE20" i="4"/>
  <c r="AD20" i="4"/>
  <c r="AC20" i="4"/>
  <c r="AB20" i="4"/>
  <c r="AA20" i="4"/>
  <c r="Z20" i="4"/>
  <c r="Y20" i="4"/>
  <c r="X20" i="4"/>
  <c r="B20" i="4"/>
  <c r="AY19" i="4"/>
  <c r="AX19" i="4"/>
  <c r="AW19" i="4"/>
  <c r="AV19" i="4"/>
  <c r="AU19" i="4"/>
  <c r="AT19" i="4"/>
  <c r="AS19" i="4"/>
  <c r="AR19" i="4"/>
  <c r="AQ19" i="4"/>
  <c r="AP19" i="4"/>
  <c r="AO19" i="4"/>
  <c r="J36" i="4" s="1"/>
  <c r="AN19" i="4"/>
  <c r="AM19" i="4"/>
  <c r="AL19" i="4"/>
  <c r="AK19" i="4"/>
  <c r="AJ19" i="4"/>
  <c r="AI19" i="4"/>
  <c r="AH19" i="4"/>
  <c r="AF19" i="4"/>
  <c r="AE19" i="4"/>
  <c r="AD19" i="4"/>
  <c r="AC19" i="4"/>
  <c r="AB19" i="4"/>
  <c r="AA19" i="4"/>
  <c r="Z19" i="4"/>
  <c r="Y19" i="4"/>
  <c r="X19" i="4"/>
  <c r="U19" i="4"/>
  <c r="B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F18" i="4"/>
  <c r="AE18" i="4"/>
  <c r="AD18" i="4"/>
  <c r="AC18" i="4"/>
  <c r="AB18" i="4"/>
  <c r="AA18" i="4"/>
  <c r="Z18" i="4"/>
  <c r="Y18" i="4"/>
  <c r="X18" i="4"/>
  <c r="B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F17" i="4"/>
  <c r="AE17" i="4"/>
  <c r="AD17" i="4"/>
  <c r="AC17" i="4"/>
  <c r="AB17" i="4"/>
  <c r="AA17" i="4"/>
  <c r="Z17" i="4"/>
  <c r="Y17" i="4"/>
  <c r="X17" i="4"/>
  <c r="B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F16" i="4"/>
  <c r="AE16" i="4"/>
  <c r="AD16" i="4"/>
  <c r="AC16" i="4"/>
  <c r="AB16" i="4"/>
  <c r="AA16" i="4"/>
  <c r="Z16" i="4"/>
  <c r="Y16" i="4"/>
  <c r="X16" i="4"/>
  <c r="B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F15" i="4"/>
  <c r="AE15" i="4"/>
  <c r="AD15" i="4"/>
  <c r="AC15" i="4"/>
  <c r="AB15" i="4"/>
  <c r="AA15" i="4"/>
  <c r="Z15" i="4"/>
  <c r="Y15" i="4"/>
  <c r="X15" i="4"/>
  <c r="B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F14" i="4"/>
  <c r="AE14" i="4"/>
  <c r="AD14" i="4"/>
  <c r="AC14" i="4"/>
  <c r="AB14" i="4"/>
  <c r="AA14" i="4"/>
  <c r="Z14" i="4"/>
  <c r="Y14" i="4"/>
  <c r="X14" i="4"/>
  <c r="B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F13" i="4"/>
  <c r="AE13" i="4"/>
  <c r="AD13" i="4"/>
  <c r="AC13" i="4"/>
  <c r="AB13" i="4"/>
  <c r="AA13" i="4"/>
  <c r="Z13" i="4"/>
  <c r="Y13" i="4"/>
  <c r="X13" i="4"/>
  <c r="B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F12" i="4"/>
  <c r="AE12" i="4"/>
  <c r="AD12" i="4"/>
  <c r="AC12" i="4"/>
  <c r="AB12" i="4"/>
  <c r="AA12" i="4"/>
  <c r="Z12" i="4"/>
  <c r="Y12" i="4"/>
  <c r="X12" i="4"/>
  <c r="B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F11" i="4"/>
  <c r="AE11" i="4"/>
  <c r="AD11" i="4"/>
  <c r="AC11" i="4"/>
  <c r="AB11" i="4"/>
  <c r="AA11" i="4"/>
  <c r="Z11" i="4"/>
  <c r="Y11" i="4"/>
  <c r="X11" i="4"/>
  <c r="B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F10" i="4"/>
  <c r="AE10" i="4"/>
  <c r="AD10" i="4"/>
  <c r="AC10" i="4"/>
  <c r="AB10" i="4"/>
  <c r="AA10" i="4"/>
  <c r="Z10" i="4"/>
  <c r="Y10" i="4"/>
  <c r="X10" i="4"/>
  <c r="B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F9" i="4"/>
  <c r="AE9" i="4"/>
  <c r="AD9" i="4"/>
  <c r="AC9" i="4"/>
  <c r="AB9" i="4"/>
  <c r="AA9" i="4"/>
  <c r="Z9" i="4"/>
  <c r="Y9" i="4"/>
  <c r="X9" i="4"/>
  <c r="B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F8" i="4"/>
  <c r="AE8" i="4"/>
  <c r="AD8" i="4"/>
  <c r="AC8" i="4"/>
  <c r="AB8" i="4"/>
  <c r="AA8" i="4"/>
  <c r="Z8" i="4"/>
  <c r="Y8" i="4"/>
  <c r="X8" i="4"/>
  <c r="B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F7" i="4"/>
  <c r="AE7" i="4"/>
  <c r="AD7" i="4"/>
  <c r="AC7" i="4"/>
  <c r="AB7" i="4"/>
  <c r="AA7" i="4"/>
  <c r="Z7" i="4"/>
  <c r="Y7" i="4"/>
  <c r="X7" i="4"/>
  <c r="B7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F6" i="4"/>
  <c r="AE6" i="4"/>
  <c r="AD6" i="4"/>
  <c r="AC6" i="4"/>
  <c r="AB6" i="4"/>
  <c r="AA6" i="4"/>
  <c r="Z6" i="4"/>
  <c r="Y6" i="4"/>
  <c r="X6" i="4"/>
  <c r="B6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F5" i="4"/>
  <c r="AE5" i="4"/>
  <c r="AD5" i="4"/>
  <c r="AC5" i="4"/>
  <c r="AB5" i="4"/>
  <c r="AA5" i="4"/>
  <c r="Z5" i="4"/>
  <c r="Y5" i="4"/>
  <c r="X5" i="4"/>
  <c r="B5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F4" i="4"/>
  <c r="AE4" i="4"/>
  <c r="AD4" i="4"/>
  <c r="AC4" i="4"/>
  <c r="AB4" i="4"/>
  <c r="AA4" i="4"/>
  <c r="Z4" i="4"/>
  <c r="Y4" i="4"/>
  <c r="X4" i="4"/>
  <c r="B4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F3" i="4"/>
  <c r="AE3" i="4"/>
  <c r="AD3" i="4"/>
  <c r="AC3" i="4"/>
  <c r="AB3" i="4"/>
  <c r="AA3" i="4"/>
  <c r="Z3" i="4"/>
  <c r="Y3" i="4"/>
  <c r="X3" i="4"/>
  <c r="B3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G35" i="4" s="1"/>
  <c r="AK2" i="4"/>
  <c r="AJ2" i="4"/>
  <c r="AI2" i="4"/>
  <c r="AH2" i="4"/>
  <c r="AF2" i="4"/>
  <c r="AE2" i="4"/>
  <c r="AD2" i="4"/>
  <c r="AC2" i="4"/>
  <c r="AB2" i="4"/>
  <c r="AA2" i="4"/>
  <c r="Z2" i="4"/>
  <c r="Y2" i="4"/>
  <c r="X2" i="4"/>
  <c r="B2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S42" i="3"/>
  <c r="R42" i="3"/>
  <c r="Q42" i="3"/>
  <c r="P42" i="3"/>
  <c r="O42" i="3"/>
  <c r="O12" i="14" s="1"/>
  <c r="N42" i="3"/>
  <c r="M42" i="3"/>
  <c r="L42" i="3"/>
  <c r="K42" i="3"/>
  <c r="J42" i="3"/>
  <c r="I42" i="3"/>
  <c r="H42" i="3"/>
  <c r="G42" i="3"/>
  <c r="F42" i="3"/>
  <c r="E42" i="3"/>
  <c r="D42" i="3"/>
  <c r="C42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F29" i="3"/>
  <c r="AE29" i="3"/>
  <c r="AD29" i="3"/>
  <c r="AC29" i="3"/>
  <c r="AB29" i="3"/>
  <c r="AA29" i="3"/>
  <c r="Z29" i="3"/>
  <c r="Y29" i="3"/>
  <c r="X29" i="3"/>
  <c r="U29" i="3"/>
  <c r="B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F28" i="3"/>
  <c r="AE28" i="3"/>
  <c r="AD28" i="3"/>
  <c r="AC28" i="3"/>
  <c r="AB28" i="3"/>
  <c r="AA28" i="3"/>
  <c r="Z28" i="3"/>
  <c r="Y28" i="3"/>
  <c r="X28" i="3"/>
  <c r="U28" i="3"/>
  <c r="R44" i="3" s="1"/>
  <c r="B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F27" i="3"/>
  <c r="AE27" i="3"/>
  <c r="AD27" i="3"/>
  <c r="AC27" i="3"/>
  <c r="AB27" i="3"/>
  <c r="AA27" i="3"/>
  <c r="Z27" i="3"/>
  <c r="Y27" i="3"/>
  <c r="X27" i="3"/>
  <c r="B27" i="3"/>
  <c r="AY26" i="3"/>
  <c r="AX26" i="3"/>
  <c r="AW26" i="3"/>
  <c r="Q36" i="3" s="1"/>
  <c r="AV26" i="3"/>
  <c r="AU26" i="3"/>
  <c r="AT26" i="3"/>
  <c r="AS26" i="3"/>
  <c r="N35" i="3" s="1"/>
  <c r="AR26" i="3"/>
  <c r="AQ26" i="3"/>
  <c r="AP26" i="3"/>
  <c r="AO26" i="3"/>
  <c r="AN26" i="3"/>
  <c r="AM26" i="3"/>
  <c r="AL26" i="3"/>
  <c r="AK26" i="3"/>
  <c r="AJ26" i="3"/>
  <c r="AI26" i="3"/>
  <c r="AH26" i="3"/>
  <c r="AF26" i="3"/>
  <c r="AE26" i="3"/>
  <c r="AD26" i="3"/>
  <c r="AC26" i="3"/>
  <c r="AB26" i="3"/>
  <c r="AA26" i="3"/>
  <c r="Z26" i="3"/>
  <c r="Y26" i="3"/>
  <c r="X26" i="3"/>
  <c r="U26" i="3"/>
  <c r="B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G35" i="3" s="1"/>
  <c r="AK25" i="3"/>
  <c r="AJ25" i="3"/>
  <c r="AI25" i="3"/>
  <c r="AH25" i="3"/>
  <c r="AF25" i="3"/>
  <c r="AE25" i="3"/>
  <c r="AD25" i="3"/>
  <c r="AC25" i="3"/>
  <c r="AB25" i="3"/>
  <c r="AA25" i="3"/>
  <c r="Z25" i="3"/>
  <c r="Y25" i="3"/>
  <c r="X25" i="3"/>
  <c r="U25" i="3"/>
  <c r="B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F24" i="3"/>
  <c r="AE24" i="3"/>
  <c r="AD24" i="3"/>
  <c r="AC24" i="3"/>
  <c r="AB24" i="3"/>
  <c r="AA24" i="3"/>
  <c r="Z24" i="3"/>
  <c r="Y24" i="3"/>
  <c r="X24" i="3"/>
  <c r="B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F23" i="3"/>
  <c r="AE23" i="3"/>
  <c r="AD23" i="3"/>
  <c r="AC23" i="3"/>
  <c r="AB23" i="3"/>
  <c r="AA23" i="3"/>
  <c r="Z23" i="3"/>
  <c r="Y23" i="3"/>
  <c r="X23" i="3"/>
  <c r="B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F22" i="3"/>
  <c r="AE22" i="3"/>
  <c r="AD22" i="3"/>
  <c r="AC22" i="3"/>
  <c r="AB22" i="3"/>
  <c r="AA22" i="3"/>
  <c r="Z22" i="3"/>
  <c r="Y22" i="3"/>
  <c r="X22" i="3"/>
  <c r="B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F21" i="3"/>
  <c r="AE21" i="3"/>
  <c r="AD21" i="3"/>
  <c r="AC21" i="3"/>
  <c r="AB21" i="3"/>
  <c r="AA21" i="3"/>
  <c r="Z21" i="3"/>
  <c r="Y21" i="3"/>
  <c r="X21" i="3"/>
  <c r="B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W20" i="3" s="1"/>
  <c r="AH20" i="3"/>
  <c r="AF20" i="3"/>
  <c r="AE20" i="3"/>
  <c r="AD20" i="3"/>
  <c r="AC20" i="3"/>
  <c r="AB20" i="3"/>
  <c r="AA20" i="3"/>
  <c r="Z20" i="3"/>
  <c r="Y20" i="3"/>
  <c r="X20" i="3"/>
  <c r="B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F19" i="3"/>
  <c r="AE19" i="3"/>
  <c r="AD19" i="3"/>
  <c r="AC19" i="3"/>
  <c r="AB19" i="3"/>
  <c r="AA19" i="3"/>
  <c r="Z19" i="3"/>
  <c r="Y19" i="3"/>
  <c r="X19" i="3"/>
  <c r="B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W18" i="3" s="1"/>
  <c r="AH18" i="3"/>
  <c r="AF18" i="3"/>
  <c r="AE18" i="3"/>
  <c r="AD18" i="3"/>
  <c r="AC18" i="3"/>
  <c r="AB18" i="3"/>
  <c r="AA18" i="3"/>
  <c r="Z18" i="3"/>
  <c r="Y18" i="3"/>
  <c r="X18" i="3"/>
  <c r="B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F17" i="3"/>
  <c r="AE17" i="3"/>
  <c r="AD17" i="3"/>
  <c r="AC17" i="3"/>
  <c r="AB17" i="3"/>
  <c r="AA17" i="3"/>
  <c r="Z17" i="3"/>
  <c r="Y17" i="3"/>
  <c r="X17" i="3"/>
  <c r="B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F16" i="3"/>
  <c r="AE16" i="3"/>
  <c r="AD16" i="3"/>
  <c r="AC16" i="3"/>
  <c r="AB16" i="3"/>
  <c r="AA16" i="3"/>
  <c r="Z16" i="3"/>
  <c r="Y16" i="3"/>
  <c r="X16" i="3"/>
  <c r="B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F15" i="3"/>
  <c r="AE15" i="3"/>
  <c r="AD15" i="3"/>
  <c r="AC15" i="3"/>
  <c r="AB15" i="3"/>
  <c r="AA15" i="3"/>
  <c r="Z15" i="3"/>
  <c r="Y15" i="3"/>
  <c r="X15" i="3"/>
  <c r="B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F14" i="3"/>
  <c r="AE14" i="3"/>
  <c r="AD14" i="3"/>
  <c r="AC14" i="3"/>
  <c r="AB14" i="3"/>
  <c r="AA14" i="3"/>
  <c r="Z14" i="3"/>
  <c r="Y14" i="3"/>
  <c r="X14" i="3"/>
  <c r="B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F13" i="3"/>
  <c r="AE13" i="3"/>
  <c r="AD13" i="3"/>
  <c r="AC13" i="3"/>
  <c r="AB13" i="3"/>
  <c r="AA13" i="3"/>
  <c r="Z13" i="3"/>
  <c r="Y13" i="3"/>
  <c r="X13" i="3"/>
  <c r="B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F12" i="3"/>
  <c r="AE12" i="3"/>
  <c r="AD12" i="3"/>
  <c r="AC12" i="3"/>
  <c r="AB12" i="3"/>
  <c r="AA12" i="3"/>
  <c r="Z12" i="3"/>
  <c r="Y12" i="3"/>
  <c r="X12" i="3"/>
  <c r="B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F11" i="3"/>
  <c r="AE11" i="3"/>
  <c r="AD11" i="3"/>
  <c r="AC11" i="3"/>
  <c r="AB11" i="3"/>
  <c r="AA11" i="3"/>
  <c r="Z11" i="3"/>
  <c r="Y11" i="3"/>
  <c r="X11" i="3"/>
  <c r="B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F10" i="3"/>
  <c r="AE10" i="3"/>
  <c r="AD10" i="3"/>
  <c r="AC10" i="3"/>
  <c r="AB10" i="3"/>
  <c r="AA10" i="3"/>
  <c r="Z10" i="3"/>
  <c r="Y10" i="3"/>
  <c r="X10" i="3"/>
  <c r="B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F9" i="3"/>
  <c r="AE9" i="3"/>
  <c r="AD9" i="3"/>
  <c r="AC9" i="3"/>
  <c r="AB9" i="3"/>
  <c r="AA9" i="3"/>
  <c r="Z9" i="3"/>
  <c r="Y9" i="3"/>
  <c r="X9" i="3"/>
  <c r="B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F8" i="3"/>
  <c r="AE8" i="3"/>
  <c r="AD8" i="3"/>
  <c r="AC8" i="3"/>
  <c r="AB8" i="3"/>
  <c r="AA8" i="3"/>
  <c r="Z8" i="3"/>
  <c r="Y8" i="3"/>
  <c r="X8" i="3"/>
  <c r="B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F7" i="3"/>
  <c r="AE7" i="3"/>
  <c r="AD7" i="3"/>
  <c r="AC7" i="3"/>
  <c r="AB7" i="3"/>
  <c r="AA7" i="3"/>
  <c r="Z7" i="3"/>
  <c r="Y7" i="3"/>
  <c r="X7" i="3"/>
  <c r="B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F6" i="3"/>
  <c r="AE6" i="3"/>
  <c r="AD6" i="3"/>
  <c r="AC6" i="3"/>
  <c r="AB6" i="3"/>
  <c r="AA6" i="3"/>
  <c r="Z6" i="3"/>
  <c r="Y6" i="3"/>
  <c r="X6" i="3"/>
  <c r="B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F5" i="3"/>
  <c r="AE5" i="3"/>
  <c r="AD5" i="3"/>
  <c r="AC5" i="3"/>
  <c r="AB5" i="3"/>
  <c r="AA5" i="3"/>
  <c r="Z5" i="3"/>
  <c r="Y5" i="3"/>
  <c r="X5" i="3"/>
  <c r="B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F4" i="3"/>
  <c r="AE4" i="3"/>
  <c r="AD4" i="3"/>
  <c r="AC4" i="3"/>
  <c r="AB4" i="3"/>
  <c r="AA4" i="3"/>
  <c r="Z4" i="3"/>
  <c r="Y4" i="3"/>
  <c r="X4" i="3"/>
  <c r="B4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F3" i="3"/>
  <c r="AE3" i="3"/>
  <c r="AD3" i="3"/>
  <c r="AC3" i="3"/>
  <c r="AB3" i="3"/>
  <c r="AA3" i="3"/>
  <c r="Z3" i="3"/>
  <c r="Y3" i="3"/>
  <c r="X3" i="3"/>
  <c r="B3" i="3"/>
  <c r="AY2" i="3"/>
  <c r="S35" i="3" s="1"/>
  <c r="AX2" i="3"/>
  <c r="AW2" i="3"/>
  <c r="AV2" i="3"/>
  <c r="AU2" i="3"/>
  <c r="AT2" i="3"/>
  <c r="AS2" i="3"/>
  <c r="AR2" i="3"/>
  <c r="AQ2" i="3"/>
  <c r="L35" i="3" s="1"/>
  <c r="AP2" i="3"/>
  <c r="AO2" i="3"/>
  <c r="AN2" i="3"/>
  <c r="AM2" i="3"/>
  <c r="AL2" i="3"/>
  <c r="AK2" i="3"/>
  <c r="AJ2" i="3"/>
  <c r="AI2" i="3"/>
  <c r="AH2" i="3"/>
  <c r="AF2" i="3"/>
  <c r="AE2" i="3"/>
  <c r="AD2" i="3"/>
  <c r="AC2" i="3"/>
  <c r="AB2" i="3"/>
  <c r="AA2" i="3"/>
  <c r="Z2" i="3"/>
  <c r="Y2" i="3"/>
  <c r="X2" i="3"/>
  <c r="B2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S46" i="2"/>
  <c r="R46" i="2"/>
  <c r="Q46" i="2"/>
  <c r="P46" i="2"/>
  <c r="O46" i="2"/>
  <c r="O16" i="14" s="1"/>
  <c r="N46" i="2"/>
  <c r="M46" i="2"/>
  <c r="L46" i="2"/>
  <c r="K46" i="2"/>
  <c r="J46" i="2"/>
  <c r="I46" i="2"/>
  <c r="H46" i="2"/>
  <c r="G46" i="2"/>
  <c r="F46" i="2"/>
  <c r="E46" i="2"/>
  <c r="D46" i="2"/>
  <c r="C46" i="2"/>
  <c r="S45" i="2"/>
  <c r="R45" i="2"/>
  <c r="R15" i="14" s="1"/>
  <c r="Q45" i="2"/>
  <c r="P45" i="2"/>
  <c r="O45" i="2"/>
  <c r="N45" i="2"/>
  <c r="M45" i="2"/>
  <c r="L45" i="2"/>
  <c r="K45" i="2"/>
  <c r="J45" i="2"/>
  <c r="J15" i="14" s="1"/>
  <c r="I45" i="2"/>
  <c r="H45" i="2"/>
  <c r="G45" i="2"/>
  <c r="F45" i="2"/>
  <c r="E45" i="2"/>
  <c r="D45" i="2"/>
  <c r="C45" i="2"/>
  <c r="S43" i="2"/>
  <c r="R43" i="2"/>
  <c r="Q43" i="2"/>
  <c r="P43" i="2"/>
  <c r="O43" i="2"/>
  <c r="O13" i="14" s="1"/>
  <c r="N43" i="2"/>
  <c r="M43" i="2"/>
  <c r="L43" i="2"/>
  <c r="K43" i="2"/>
  <c r="J43" i="2"/>
  <c r="I43" i="2"/>
  <c r="H43" i="2"/>
  <c r="G43" i="2"/>
  <c r="F43" i="2"/>
  <c r="E43" i="2"/>
  <c r="D43" i="2"/>
  <c r="C43" i="2"/>
  <c r="S42" i="2"/>
  <c r="R42" i="2"/>
  <c r="Q42" i="2"/>
  <c r="P42" i="2"/>
  <c r="P12" i="14" s="1"/>
  <c r="O42" i="2"/>
  <c r="N42" i="2"/>
  <c r="M42" i="2"/>
  <c r="M12" i="14" s="1"/>
  <c r="L42" i="2"/>
  <c r="L12" i="14"/>
  <c r="K42" i="2"/>
  <c r="J42" i="2"/>
  <c r="J12" i="14" s="1"/>
  <c r="I42" i="2"/>
  <c r="H42" i="2"/>
  <c r="H12" i="14" s="1"/>
  <c r="G42" i="2"/>
  <c r="F42" i="2"/>
  <c r="E42" i="2"/>
  <c r="D42" i="2"/>
  <c r="D12" i="14" s="1"/>
  <c r="C42" i="2"/>
  <c r="S41" i="2"/>
  <c r="R41" i="2"/>
  <c r="Q41" i="2"/>
  <c r="P41" i="2"/>
  <c r="O41" i="2"/>
  <c r="O11" i="14" s="1"/>
  <c r="N41" i="2"/>
  <c r="M41" i="2"/>
  <c r="M11" i="14" s="1"/>
  <c r="L41" i="2"/>
  <c r="K41" i="2"/>
  <c r="K11" i="14" s="1"/>
  <c r="J41" i="2"/>
  <c r="I41" i="2"/>
  <c r="I11" i="14" s="1"/>
  <c r="H41" i="2"/>
  <c r="G41" i="2"/>
  <c r="G11" i="14" s="1"/>
  <c r="F41" i="2"/>
  <c r="E41" i="2"/>
  <c r="D41" i="2"/>
  <c r="C41" i="2"/>
  <c r="C11" i="14" s="1"/>
  <c r="S40" i="2"/>
  <c r="R40" i="2"/>
  <c r="R10" i="14" s="1"/>
  <c r="Q40" i="2"/>
  <c r="P40" i="2"/>
  <c r="O40" i="2"/>
  <c r="N40" i="2"/>
  <c r="N10" i="14" s="1"/>
  <c r="M40" i="2"/>
  <c r="L40" i="2"/>
  <c r="K40" i="2"/>
  <c r="J40" i="2"/>
  <c r="J10" i="14" s="1"/>
  <c r="I40" i="2"/>
  <c r="H40" i="2"/>
  <c r="G40" i="2"/>
  <c r="F40" i="2"/>
  <c r="F10" i="14" s="1"/>
  <c r="E40" i="2"/>
  <c r="D40" i="2"/>
  <c r="C40" i="2"/>
  <c r="S39" i="2"/>
  <c r="R39" i="2"/>
  <c r="Q39" i="2"/>
  <c r="P39" i="2"/>
  <c r="O39" i="2"/>
  <c r="O9" i="14" s="1"/>
  <c r="N39" i="2"/>
  <c r="M39" i="2"/>
  <c r="L39" i="2"/>
  <c r="K39" i="2"/>
  <c r="K9" i="14" s="1"/>
  <c r="J39" i="2"/>
  <c r="I39" i="2"/>
  <c r="H39" i="2"/>
  <c r="G39" i="2"/>
  <c r="G9" i="14" s="1"/>
  <c r="F39" i="2"/>
  <c r="E39" i="2"/>
  <c r="D39" i="2"/>
  <c r="C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F32" i="2"/>
  <c r="AE32" i="2"/>
  <c r="AD32" i="2"/>
  <c r="AC32" i="2"/>
  <c r="AB32" i="2"/>
  <c r="AA32" i="2"/>
  <c r="Z32" i="2"/>
  <c r="Y32" i="2"/>
  <c r="X32" i="2"/>
  <c r="U32" i="2"/>
  <c r="B32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F31" i="2"/>
  <c r="AE31" i="2"/>
  <c r="AD31" i="2"/>
  <c r="AC31" i="2"/>
  <c r="AB31" i="2"/>
  <c r="AA31" i="2"/>
  <c r="Z31" i="2"/>
  <c r="Y31" i="2"/>
  <c r="X31" i="2"/>
  <c r="U31" i="2"/>
  <c r="B31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F30" i="2"/>
  <c r="AE30" i="2"/>
  <c r="AD30" i="2"/>
  <c r="AC30" i="2"/>
  <c r="AB30" i="2"/>
  <c r="AA30" i="2"/>
  <c r="Z30" i="2"/>
  <c r="Y30" i="2"/>
  <c r="X30" i="2"/>
  <c r="U30" i="2"/>
  <c r="B30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F29" i="2"/>
  <c r="AE29" i="2"/>
  <c r="AD29" i="2"/>
  <c r="AC29" i="2"/>
  <c r="AB29" i="2"/>
  <c r="AA29" i="2"/>
  <c r="Z29" i="2"/>
  <c r="Y29" i="2"/>
  <c r="X29" i="2"/>
  <c r="U29" i="2"/>
  <c r="B29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F28" i="2"/>
  <c r="AE28" i="2"/>
  <c r="AD28" i="2"/>
  <c r="AC28" i="2"/>
  <c r="AB28" i="2"/>
  <c r="AA28" i="2"/>
  <c r="Z28" i="2"/>
  <c r="Y28" i="2"/>
  <c r="X28" i="2"/>
  <c r="U28" i="2"/>
  <c r="B28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F27" i="2"/>
  <c r="AE27" i="2"/>
  <c r="AD27" i="2"/>
  <c r="AC27" i="2"/>
  <c r="AB27" i="2"/>
  <c r="AA27" i="2"/>
  <c r="Z27" i="2"/>
  <c r="Y27" i="2"/>
  <c r="X27" i="2"/>
  <c r="B27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F26" i="2"/>
  <c r="AE26" i="2"/>
  <c r="AD26" i="2"/>
  <c r="AC26" i="2"/>
  <c r="AB26" i="2"/>
  <c r="AA26" i="2"/>
  <c r="Z26" i="2"/>
  <c r="Y26" i="2"/>
  <c r="X26" i="2"/>
  <c r="B26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F25" i="2"/>
  <c r="AE25" i="2"/>
  <c r="AD25" i="2"/>
  <c r="AC25" i="2"/>
  <c r="AB25" i="2"/>
  <c r="AA25" i="2"/>
  <c r="Z25" i="2"/>
  <c r="Y25" i="2"/>
  <c r="X25" i="2"/>
  <c r="B25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F24" i="2"/>
  <c r="AE24" i="2"/>
  <c r="AD24" i="2"/>
  <c r="AC24" i="2"/>
  <c r="AB24" i="2"/>
  <c r="AA24" i="2"/>
  <c r="Z24" i="2"/>
  <c r="Y24" i="2"/>
  <c r="X24" i="2"/>
  <c r="B24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F23" i="2"/>
  <c r="AE23" i="2"/>
  <c r="AD23" i="2"/>
  <c r="AC23" i="2"/>
  <c r="AB23" i="2"/>
  <c r="AA23" i="2"/>
  <c r="Z23" i="2"/>
  <c r="Y23" i="2"/>
  <c r="X23" i="2"/>
  <c r="B23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V22" i="2" s="1"/>
  <c r="AJ22" i="2"/>
  <c r="AI22" i="2"/>
  <c r="AH22" i="2"/>
  <c r="AF22" i="2"/>
  <c r="AE22" i="2"/>
  <c r="AD22" i="2"/>
  <c r="AC22" i="2"/>
  <c r="AB22" i="2"/>
  <c r="AA22" i="2"/>
  <c r="Z22" i="2"/>
  <c r="Y22" i="2"/>
  <c r="X22" i="2"/>
  <c r="B22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F21" i="2"/>
  <c r="AE21" i="2"/>
  <c r="AD21" i="2"/>
  <c r="AC21" i="2"/>
  <c r="AB21" i="2"/>
  <c r="AA21" i="2"/>
  <c r="Z21" i="2"/>
  <c r="Y21" i="2"/>
  <c r="X21" i="2"/>
  <c r="B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F20" i="2"/>
  <c r="AE20" i="2"/>
  <c r="AD20" i="2"/>
  <c r="AC20" i="2"/>
  <c r="AB20" i="2"/>
  <c r="AA20" i="2"/>
  <c r="Z20" i="2"/>
  <c r="Y20" i="2"/>
  <c r="X20" i="2"/>
  <c r="B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F19" i="2"/>
  <c r="AE19" i="2"/>
  <c r="AD19" i="2"/>
  <c r="AC19" i="2"/>
  <c r="AB19" i="2"/>
  <c r="AA19" i="2"/>
  <c r="Z19" i="2"/>
  <c r="Y19" i="2"/>
  <c r="X19" i="2"/>
  <c r="B19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F18" i="2"/>
  <c r="AE18" i="2"/>
  <c r="AD18" i="2"/>
  <c r="AC18" i="2"/>
  <c r="AB18" i="2"/>
  <c r="AA18" i="2"/>
  <c r="Z18" i="2"/>
  <c r="Y18" i="2"/>
  <c r="X18" i="2"/>
  <c r="U18" i="2"/>
  <c r="B18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F17" i="2"/>
  <c r="AE17" i="2"/>
  <c r="AD17" i="2"/>
  <c r="AC17" i="2"/>
  <c r="AB17" i="2"/>
  <c r="AA17" i="2"/>
  <c r="Z17" i="2"/>
  <c r="Y17" i="2"/>
  <c r="X17" i="2"/>
  <c r="U17" i="2"/>
  <c r="B17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F16" i="2"/>
  <c r="AE16" i="2"/>
  <c r="AD16" i="2"/>
  <c r="AC16" i="2"/>
  <c r="AB16" i="2"/>
  <c r="AA16" i="2"/>
  <c r="Z16" i="2"/>
  <c r="Y16" i="2"/>
  <c r="X16" i="2"/>
  <c r="B16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F15" i="2"/>
  <c r="AE15" i="2"/>
  <c r="AD15" i="2"/>
  <c r="AC15" i="2"/>
  <c r="AB15" i="2"/>
  <c r="AA15" i="2"/>
  <c r="Z15" i="2"/>
  <c r="Y15" i="2"/>
  <c r="X15" i="2"/>
  <c r="B15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F14" i="2"/>
  <c r="AE14" i="2"/>
  <c r="AD14" i="2"/>
  <c r="AC14" i="2"/>
  <c r="AB14" i="2"/>
  <c r="AA14" i="2"/>
  <c r="Z14" i="2"/>
  <c r="Y14" i="2"/>
  <c r="X14" i="2"/>
  <c r="B14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F13" i="2"/>
  <c r="AE13" i="2"/>
  <c r="AD13" i="2"/>
  <c r="AC13" i="2"/>
  <c r="AB13" i="2"/>
  <c r="AA13" i="2"/>
  <c r="Z13" i="2"/>
  <c r="Y13" i="2"/>
  <c r="X13" i="2"/>
  <c r="B13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F12" i="2"/>
  <c r="AE12" i="2"/>
  <c r="AD12" i="2"/>
  <c r="AC12" i="2"/>
  <c r="AB12" i="2"/>
  <c r="AA12" i="2"/>
  <c r="Z12" i="2"/>
  <c r="Y12" i="2"/>
  <c r="X12" i="2"/>
  <c r="B12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F11" i="2"/>
  <c r="AE11" i="2"/>
  <c r="AD11" i="2"/>
  <c r="AC11" i="2"/>
  <c r="AB11" i="2"/>
  <c r="AA11" i="2"/>
  <c r="Z11" i="2"/>
  <c r="Y11" i="2"/>
  <c r="X11" i="2"/>
  <c r="B11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F10" i="2"/>
  <c r="AE10" i="2"/>
  <c r="AD10" i="2"/>
  <c r="AC10" i="2"/>
  <c r="AB10" i="2"/>
  <c r="AA10" i="2"/>
  <c r="Z10" i="2"/>
  <c r="Y10" i="2"/>
  <c r="X10" i="2"/>
  <c r="B10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F9" i="2"/>
  <c r="AE9" i="2"/>
  <c r="AD9" i="2"/>
  <c r="AC9" i="2"/>
  <c r="AB9" i="2"/>
  <c r="AA9" i="2"/>
  <c r="Z9" i="2"/>
  <c r="Y9" i="2"/>
  <c r="X9" i="2"/>
  <c r="B9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F8" i="2"/>
  <c r="AE8" i="2"/>
  <c r="AD8" i="2"/>
  <c r="AC8" i="2"/>
  <c r="AB8" i="2"/>
  <c r="AA8" i="2"/>
  <c r="Z8" i="2"/>
  <c r="Y8" i="2"/>
  <c r="X8" i="2"/>
  <c r="B8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F7" i="2"/>
  <c r="AE7" i="2"/>
  <c r="AD7" i="2"/>
  <c r="AC7" i="2"/>
  <c r="AB7" i="2"/>
  <c r="AA7" i="2"/>
  <c r="Z7" i="2"/>
  <c r="Y7" i="2"/>
  <c r="X7" i="2"/>
  <c r="B7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F6" i="2"/>
  <c r="AE6" i="2"/>
  <c r="AD6" i="2"/>
  <c r="AC6" i="2"/>
  <c r="AB6" i="2"/>
  <c r="AA6" i="2"/>
  <c r="Z6" i="2"/>
  <c r="Y6" i="2"/>
  <c r="X6" i="2"/>
  <c r="B6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F5" i="2"/>
  <c r="AE5" i="2"/>
  <c r="AD5" i="2"/>
  <c r="AC5" i="2"/>
  <c r="AB5" i="2"/>
  <c r="AA5" i="2"/>
  <c r="Z5" i="2"/>
  <c r="Y5" i="2"/>
  <c r="X5" i="2"/>
  <c r="B5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F4" i="2"/>
  <c r="AE4" i="2"/>
  <c r="AD4" i="2"/>
  <c r="AC4" i="2"/>
  <c r="AB4" i="2"/>
  <c r="AA4" i="2"/>
  <c r="Z4" i="2"/>
  <c r="Y4" i="2"/>
  <c r="X4" i="2"/>
  <c r="B4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F3" i="2"/>
  <c r="AE3" i="2"/>
  <c r="AD3" i="2"/>
  <c r="AC3" i="2"/>
  <c r="AB3" i="2"/>
  <c r="AA3" i="2"/>
  <c r="Z3" i="2"/>
  <c r="Y3" i="2"/>
  <c r="X3" i="2"/>
  <c r="B3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F2" i="2"/>
  <c r="AE2" i="2"/>
  <c r="AD2" i="2"/>
  <c r="AC2" i="2"/>
  <c r="AB2" i="2"/>
  <c r="AA2" i="2"/>
  <c r="Z2" i="2"/>
  <c r="Y2" i="2"/>
  <c r="X2" i="2"/>
  <c r="B2" i="2"/>
  <c r="W10" i="3"/>
  <c r="M36" i="3"/>
  <c r="M44" i="3"/>
  <c r="Q44" i="3"/>
  <c r="C35" i="4"/>
  <c r="O35" i="4"/>
  <c r="S35" i="4"/>
  <c r="F36" i="4"/>
  <c r="N36" i="4"/>
  <c r="R36" i="4"/>
  <c r="F44" i="4"/>
  <c r="N44" i="4"/>
  <c r="R44" i="4"/>
  <c r="W2" i="5"/>
  <c r="P35" i="5"/>
  <c r="P36" i="5"/>
  <c r="P37" i="5" s="1"/>
  <c r="E36" i="5"/>
  <c r="V29" i="3"/>
  <c r="C35" i="3"/>
  <c r="F44" i="3"/>
  <c r="N44" i="3"/>
  <c r="W2" i="4"/>
  <c r="H35" i="4"/>
  <c r="L35" i="4"/>
  <c r="P35" i="4"/>
  <c r="G44" i="4"/>
  <c r="K44" i="4"/>
  <c r="O44" i="4"/>
  <c r="F36" i="5"/>
  <c r="J36" i="5"/>
  <c r="N36" i="5"/>
  <c r="N37" i="5" s="1"/>
  <c r="V3" i="5"/>
  <c r="V5" i="5"/>
  <c r="V7" i="5"/>
  <c r="V9" i="5"/>
  <c r="V11" i="5"/>
  <c r="V13" i="5"/>
  <c r="V15" i="5"/>
  <c r="V17" i="5"/>
  <c r="I35" i="5"/>
  <c r="Q35" i="5"/>
  <c r="V25" i="3"/>
  <c r="V28" i="3"/>
  <c r="H35" i="3"/>
  <c r="P35" i="3"/>
  <c r="C44" i="3"/>
  <c r="G44" i="3"/>
  <c r="V13" i="4"/>
  <c r="V15" i="4"/>
  <c r="V17" i="4"/>
  <c r="V28" i="4"/>
  <c r="V30" i="4"/>
  <c r="E35" i="4"/>
  <c r="M35" i="4"/>
  <c r="Q35" i="4"/>
  <c r="D44" i="4"/>
  <c r="L44" i="4"/>
  <c r="P44" i="4"/>
  <c r="C36" i="5"/>
  <c r="C35" i="5"/>
  <c r="G36" i="5"/>
  <c r="G35" i="5"/>
  <c r="K36" i="5"/>
  <c r="K35" i="5"/>
  <c r="R36" i="5"/>
  <c r="V20" i="5"/>
  <c r="V24" i="5"/>
  <c r="V28" i="5"/>
  <c r="J35" i="5"/>
  <c r="R35" i="5"/>
  <c r="R37" i="5" s="1"/>
  <c r="M36" i="5"/>
  <c r="D36" i="6"/>
  <c r="D35" i="6"/>
  <c r="H36" i="6"/>
  <c r="H35" i="6"/>
  <c r="L36" i="6"/>
  <c r="L35" i="6"/>
  <c r="O35" i="6"/>
  <c r="O36" i="6"/>
  <c r="S35" i="6"/>
  <c r="S36" i="6"/>
  <c r="D44" i="3"/>
  <c r="E44" i="4"/>
  <c r="I44" i="4"/>
  <c r="H35" i="5"/>
  <c r="H36" i="5"/>
  <c r="L35" i="5"/>
  <c r="L36" i="5"/>
  <c r="O36" i="5"/>
  <c r="O35" i="5"/>
  <c r="S36" i="5"/>
  <c r="S35" i="5"/>
  <c r="V19" i="5"/>
  <c r="V21" i="5"/>
  <c r="V25" i="5"/>
  <c r="V29" i="5"/>
  <c r="D36" i="5"/>
  <c r="V2" i="6"/>
  <c r="V3" i="6"/>
  <c r="P35" i="6"/>
  <c r="C36" i="6"/>
  <c r="C37" i="6" s="1"/>
  <c r="G36" i="6"/>
  <c r="K36" i="6"/>
  <c r="W26" i="7"/>
  <c r="F35" i="7"/>
  <c r="K35" i="7"/>
  <c r="J36" i="7"/>
  <c r="O36" i="7"/>
  <c r="F44" i="7"/>
  <c r="K44" i="7"/>
  <c r="D36" i="8"/>
  <c r="D35" i="8"/>
  <c r="H36" i="8"/>
  <c r="H35" i="8"/>
  <c r="L36" i="8"/>
  <c r="L35" i="8"/>
  <c r="O36" i="8"/>
  <c r="O35" i="8"/>
  <c r="S36" i="8"/>
  <c r="S35" i="8"/>
  <c r="V28" i="6"/>
  <c r="E35" i="6"/>
  <c r="Q35" i="6"/>
  <c r="Q37" i="6" s="1"/>
  <c r="P44" i="7"/>
  <c r="L44" i="7"/>
  <c r="H44" i="7"/>
  <c r="D44" i="7"/>
  <c r="G35" i="7"/>
  <c r="R35" i="7"/>
  <c r="Q36" i="7"/>
  <c r="G44" i="7"/>
  <c r="M44" i="7"/>
  <c r="R44" i="7"/>
  <c r="E36" i="8"/>
  <c r="E35" i="8"/>
  <c r="I36" i="8"/>
  <c r="I35" i="8"/>
  <c r="M36" i="8"/>
  <c r="M35" i="8"/>
  <c r="P36" i="8"/>
  <c r="P35" i="8"/>
  <c r="P37" i="8" s="1"/>
  <c r="W5" i="8"/>
  <c r="V5" i="8"/>
  <c r="W2" i="6"/>
  <c r="F35" i="6"/>
  <c r="J35" i="6"/>
  <c r="N35" i="6"/>
  <c r="N37" i="6" s="1"/>
  <c r="R35" i="6"/>
  <c r="V2" i="7"/>
  <c r="D36" i="7"/>
  <c r="H36" i="7"/>
  <c r="L36" i="7"/>
  <c r="V4" i="7"/>
  <c r="V6" i="7"/>
  <c r="V8" i="7"/>
  <c r="V10" i="7"/>
  <c r="V12" i="7"/>
  <c r="V14" i="7"/>
  <c r="V16" i="7"/>
  <c r="V18" i="7"/>
  <c r="V20" i="7"/>
  <c r="V22" i="7"/>
  <c r="V24" i="7"/>
  <c r="V26" i="7"/>
  <c r="W30" i="7"/>
  <c r="V31" i="7"/>
  <c r="C35" i="7"/>
  <c r="H35" i="7"/>
  <c r="N35" i="7"/>
  <c r="S35" i="7"/>
  <c r="C44" i="7"/>
  <c r="I44" i="7"/>
  <c r="N44" i="7"/>
  <c r="F35" i="8"/>
  <c r="J35" i="8"/>
  <c r="N35" i="8"/>
  <c r="Q36" i="8"/>
  <c r="W7" i="8"/>
  <c r="V7" i="8"/>
  <c r="W2" i="7"/>
  <c r="E35" i="7"/>
  <c r="I35" i="7"/>
  <c r="M35" i="7"/>
  <c r="P36" i="7"/>
  <c r="W28" i="7"/>
  <c r="D35" i="7"/>
  <c r="D37" i="7" s="1"/>
  <c r="I36" i="7"/>
  <c r="I37" i="7" s="1"/>
  <c r="E44" i="7"/>
  <c r="J44" i="7"/>
  <c r="O44" i="7"/>
  <c r="C36" i="8"/>
  <c r="G36" i="8"/>
  <c r="K36" i="8"/>
  <c r="R35" i="8"/>
  <c r="W3" i="8"/>
  <c r="V3" i="8"/>
  <c r="W9" i="8"/>
  <c r="V9" i="8"/>
  <c r="C35" i="8"/>
  <c r="C37" i="8" s="1"/>
  <c r="G35" i="8"/>
  <c r="G37" i="8" s="1"/>
  <c r="K35" i="8"/>
  <c r="K37" i="8" s="1"/>
  <c r="F36" i="8"/>
  <c r="J36" i="8"/>
  <c r="N36" i="8"/>
  <c r="R36" i="8"/>
  <c r="W27" i="9"/>
  <c r="W29" i="9"/>
  <c r="W31" i="9"/>
  <c r="D35" i="9"/>
  <c r="H35" i="9"/>
  <c r="L35" i="9"/>
  <c r="P35" i="9"/>
  <c r="C36" i="9"/>
  <c r="G36" i="9"/>
  <c r="K36" i="9"/>
  <c r="O36" i="9"/>
  <c r="O37" i="9" s="1"/>
  <c r="S36" i="9"/>
  <c r="S37" i="9" s="1"/>
  <c r="F36" i="10"/>
  <c r="F35" i="10"/>
  <c r="J36" i="10"/>
  <c r="J35" i="10"/>
  <c r="N36" i="10"/>
  <c r="N35" i="10"/>
  <c r="Q36" i="10"/>
  <c r="Q35" i="10"/>
  <c r="V4" i="10"/>
  <c r="W5" i="10"/>
  <c r="V12" i="10"/>
  <c r="W13" i="10"/>
  <c r="V20" i="10"/>
  <c r="W21" i="10"/>
  <c r="V25" i="10"/>
  <c r="V29" i="10"/>
  <c r="V2" i="9"/>
  <c r="V4" i="9"/>
  <c r="V6" i="9"/>
  <c r="V8" i="9"/>
  <c r="V10" i="9"/>
  <c r="V12" i="9"/>
  <c r="V14" i="9"/>
  <c r="V16" i="9"/>
  <c r="V18" i="9"/>
  <c r="V20" i="9"/>
  <c r="V24" i="9"/>
  <c r="E35" i="9"/>
  <c r="I35" i="9"/>
  <c r="I37" i="9" s="1"/>
  <c r="M35" i="9"/>
  <c r="M37" i="9" s="1"/>
  <c r="Q35" i="9"/>
  <c r="C36" i="10"/>
  <c r="V2" i="10"/>
  <c r="G36" i="10"/>
  <c r="G35" i="10"/>
  <c r="G37" i="10" s="1"/>
  <c r="K36" i="10"/>
  <c r="K35" i="10"/>
  <c r="R36" i="10"/>
  <c r="R35" i="10"/>
  <c r="R37" i="10" s="1"/>
  <c r="V24" i="10"/>
  <c r="V28" i="10"/>
  <c r="C35" i="10"/>
  <c r="Q35" i="8"/>
  <c r="Q37" i="8" s="1"/>
  <c r="W2" i="9"/>
  <c r="F35" i="9"/>
  <c r="J35" i="9"/>
  <c r="N35" i="9"/>
  <c r="R35" i="9"/>
  <c r="D35" i="10"/>
  <c r="H35" i="10"/>
  <c r="L35" i="10"/>
  <c r="O36" i="10"/>
  <c r="S36" i="10"/>
  <c r="V7" i="10"/>
  <c r="V8" i="10"/>
  <c r="V15" i="10"/>
  <c r="V16" i="10"/>
  <c r="W2" i="10"/>
  <c r="E36" i="10"/>
  <c r="E35" i="10"/>
  <c r="I36" i="10"/>
  <c r="I35" i="10"/>
  <c r="M36" i="10"/>
  <c r="M35" i="10"/>
  <c r="P35" i="10"/>
  <c r="P36" i="10"/>
  <c r="V6" i="10"/>
  <c r="W10" i="10"/>
  <c r="V14" i="10"/>
  <c r="W18" i="10"/>
  <c r="V22" i="10"/>
  <c r="V26" i="10"/>
  <c r="V30" i="10"/>
  <c r="D36" i="10"/>
  <c r="H36" i="10"/>
  <c r="H37" i="10" s="1"/>
  <c r="L36" i="10"/>
  <c r="W2" i="11"/>
  <c r="V3" i="11"/>
  <c r="W10" i="11"/>
  <c r="W14" i="11"/>
  <c r="W18" i="11"/>
  <c r="W22" i="11"/>
  <c r="W26" i="11"/>
  <c r="W30" i="11"/>
  <c r="E35" i="11"/>
  <c r="I35" i="11"/>
  <c r="M35" i="11"/>
  <c r="Q35" i="11"/>
  <c r="D36" i="11"/>
  <c r="H36" i="11"/>
  <c r="L36" i="11"/>
  <c r="P36" i="11"/>
  <c r="W2" i="12"/>
  <c r="W6" i="12"/>
  <c r="W22" i="12"/>
  <c r="W26" i="12"/>
  <c r="W30" i="12"/>
  <c r="E35" i="12"/>
  <c r="P36" i="12"/>
  <c r="F35" i="11"/>
  <c r="J35" i="11"/>
  <c r="N35" i="11"/>
  <c r="R35" i="11"/>
  <c r="J35" i="12"/>
  <c r="R35" i="12"/>
  <c r="Q35" i="13"/>
  <c r="Q36" i="13"/>
  <c r="O35" i="10"/>
  <c r="S35" i="10"/>
  <c r="S37" i="10" s="1"/>
  <c r="C35" i="11"/>
  <c r="G35" i="11"/>
  <c r="K35" i="11"/>
  <c r="O35" i="11"/>
  <c r="S35" i="11"/>
  <c r="V13" i="12"/>
  <c r="V17" i="12"/>
  <c r="G35" i="12"/>
  <c r="O35" i="12"/>
  <c r="V2" i="12"/>
  <c r="V9" i="13"/>
  <c r="N35" i="13"/>
  <c r="V13" i="13"/>
  <c r="V21" i="13"/>
  <c r="V25" i="13"/>
  <c r="V6" i="13"/>
  <c r="V26" i="13"/>
  <c r="S37" i="6"/>
  <c r="D37" i="8"/>
  <c r="G37" i="5"/>
  <c r="M35" i="12"/>
  <c r="W11" i="12"/>
  <c r="K36" i="12"/>
  <c r="W9" i="12"/>
  <c r="Q35" i="12"/>
  <c r="V12" i="12"/>
  <c r="W13" i="12"/>
  <c r="V14" i="12"/>
  <c r="N35" i="12"/>
  <c r="W10" i="12"/>
  <c r="V10" i="12"/>
  <c r="L36" i="12"/>
  <c r="W12" i="12"/>
  <c r="W11" i="13"/>
  <c r="C35" i="12"/>
  <c r="C36" i="12"/>
  <c r="V27" i="13"/>
  <c r="W18" i="12"/>
  <c r="W17" i="12"/>
  <c r="D35" i="13"/>
  <c r="W29" i="13"/>
  <c r="V29" i="13"/>
  <c r="V15" i="13"/>
  <c r="W18" i="13"/>
  <c r="O36" i="13"/>
  <c r="W19" i="13"/>
  <c r="L35" i="13"/>
  <c r="V10" i="13"/>
  <c r="W8" i="13"/>
  <c r="V31" i="13"/>
  <c r="V17" i="13"/>
  <c r="C46" i="13"/>
  <c r="W17" i="13"/>
  <c r="W4" i="13"/>
  <c r="W27" i="13"/>
  <c r="I35" i="13"/>
  <c r="C36" i="13"/>
  <c r="W31" i="13"/>
  <c r="E36" i="13"/>
  <c r="V19" i="13"/>
  <c r="W15" i="13"/>
  <c r="W9" i="13"/>
  <c r="E35" i="13"/>
  <c r="V5" i="13"/>
  <c r="V7" i="13"/>
  <c r="V3" i="13"/>
  <c r="K35" i="13"/>
  <c r="V22" i="13"/>
  <c r="W6" i="13"/>
  <c r="V8" i="13"/>
  <c r="V14" i="13"/>
  <c r="W7" i="13"/>
  <c r="W5" i="13"/>
  <c r="J35" i="13"/>
  <c r="J36" i="13"/>
  <c r="W28" i="13"/>
  <c r="F35" i="13"/>
  <c r="F36" i="13"/>
  <c r="V4" i="13"/>
  <c r="R35" i="13"/>
  <c r="V18" i="12"/>
  <c r="H35" i="12"/>
  <c r="F35" i="12"/>
  <c r="V25" i="12"/>
  <c r="D36" i="12"/>
  <c r="W19" i="12"/>
  <c r="K35" i="12"/>
  <c r="V29" i="12"/>
  <c r="W21" i="12"/>
  <c r="I36" i="12"/>
  <c r="V20" i="12"/>
  <c r="I35" i="12"/>
  <c r="V24" i="13" l="1"/>
  <c r="W22" i="13"/>
  <c r="I37" i="10"/>
  <c r="F37" i="10"/>
  <c r="S37" i="8"/>
  <c r="L37" i="10"/>
  <c r="E37" i="10"/>
  <c r="Q37" i="10"/>
  <c r="H37" i="8"/>
  <c r="L44" i="3"/>
  <c r="K37" i="5"/>
  <c r="K44" i="3"/>
  <c r="F13" i="14"/>
  <c r="J13" i="14"/>
  <c r="N13" i="14"/>
  <c r="R13" i="14"/>
  <c r="W2" i="3"/>
  <c r="K35" i="3"/>
  <c r="R35" i="3"/>
  <c r="W12" i="3"/>
  <c r="W22" i="3"/>
  <c r="Q44" i="4"/>
  <c r="K35" i="4"/>
  <c r="G36" i="12"/>
  <c r="W8" i="12"/>
  <c r="W16" i="12"/>
  <c r="V18" i="13"/>
  <c r="G43" i="13"/>
  <c r="G13" i="14" s="1"/>
  <c r="S13" i="14"/>
  <c r="I46" i="13"/>
  <c r="I16" i="14" s="1"/>
  <c r="H43" i="13"/>
  <c r="H13" i="14" s="1"/>
  <c r="K37" i="12"/>
  <c r="E35" i="2"/>
  <c r="W5" i="2"/>
  <c r="W16" i="2"/>
  <c r="G8" i="14"/>
  <c r="K8" i="14"/>
  <c r="O8" i="14"/>
  <c r="F9" i="14"/>
  <c r="J9" i="14"/>
  <c r="N9" i="14"/>
  <c r="R9" i="14"/>
  <c r="E10" i="14"/>
  <c r="I10" i="14"/>
  <c r="M10" i="14"/>
  <c r="Q10" i="14"/>
  <c r="D11" i="14"/>
  <c r="H11" i="14"/>
  <c r="P11" i="14"/>
  <c r="C12" i="14"/>
  <c r="G12" i="14"/>
  <c r="N12" i="14"/>
  <c r="L36" i="4"/>
  <c r="D35" i="4"/>
  <c r="V8" i="4"/>
  <c r="G36" i="4"/>
  <c r="G37" i="4" s="1"/>
  <c r="V21" i="6"/>
  <c r="L37" i="8"/>
  <c r="F35" i="3"/>
  <c r="J35" i="3"/>
  <c r="W4" i="3"/>
  <c r="W6" i="3"/>
  <c r="W14" i="3"/>
  <c r="P44" i="3"/>
  <c r="I36" i="3"/>
  <c r="V26" i="3"/>
  <c r="O35" i="3"/>
  <c r="G10" i="14"/>
  <c r="V4" i="8"/>
  <c r="V20" i="11"/>
  <c r="W21" i="11"/>
  <c r="V28" i="11"/>
  <c r="K42" i="13"/>
  <c r="K12" i="14" s="1"/>
  <c r="J37" i="13"/>
  <c r="N37" i="10"/>
  <c r="N37" i="8"/>
  <c r="L37" i="5"/>
  <c r="M44" i="4"/>
  <c r="H44" i="3"/>
  <c r="O37" i="6"/>
  <c r="H37" i="6"/>
  <c r="C37" i="5"/>
  <c r="H44" i="4"/>
  <c r="O44" i="3"/>
  <c r="C36" i="3"/>
  <c r="C37" i="3" s="1"/>
  <c r="D35" i="3"/>
  <c r="C44" i="4"/>
  <c r="J44" i="3"/>
  <c r="E44" i="3"/>
  <c r="F8" i="14"/>
  <c r="J8" i="14"/>
  <c r="R8" i="14"/>
  <c r="E9" i="14"/>
  <c r="M9" i="14"/>
  <c r="D10" i="14"/>
  <c r="H10" i="14"/>
  <c r="P10" i="14"/>
  <c r="Q13" i="14"/>
  <c r="K15" i="14"/>
  <c r="O15" i="14"/>
  <c r="R16" i="14"/>
  <c r="E35" i="3"/>
  <c r="I35" i="3"/>
  <c r="M35" i="3"/>
  <c r="M37" i="3" s="1"/>
  <c r="P36" i="3"/>
  <c r="D36" i="4"/>
  <c r="R35" i="4"/>
  <c r="R37" i="4" s="1"/>
  <c r="W3" i="4"/>
  <c r="K36" i="4"/>
  <c r="V6" i="4"/>
  <c r="I36" i="5"/>
  <c r="I37" i="5" s="1"/>
  <c r="E36" i="6"/>
  <c r="V19" i="6"/>
  <c r="V19" i="7"/>
  <c r="V7" i="9"/>
  <c r="W11" i="9"/>
  <c r="W12" i="9"/>
  <c r="V13" i="9"/>
  <c r="W15" i="9"/>
  <c r="V15" i="11"/>
  <c r="V17" i="11"/>
  <c r="D35" i="12"/>
  <c r="D37" i="12" s="1"/>
  <c r="O35" i="13"/>
  <c r="O37" i="13" s="1"/>
  <c r="D36" i="13"/>
  <c r="D37" i="13" s="1"/>
  <c r="I43" i="13"/>
  <c r="P45" i="13"/>
  <c r="P15" i="14" s="1"/>
  <c r="G37" i="12"/>
  <c r="V25" i="8"/>
  <c r="E36" i="12"/>
  <c r="W25" i="12"/>
  <c r="M36" i="13"/>
  <c r="W23" i="13"/>
  <c r="C16" i="14"/>
  <c r="N37" i="12"/>
  <c r="W15" i="2"/>
  <c r="P16" i="14"/>
  <c r="V18" i="3"/>
  <c r="W19" i="3"/>
  <c r="I36" i="4"/>
  <c r="W22" i="4"/>
  <c r="E36" i="4"/>
  <c r="E37" i="4" s="1"/>
  <c r="M36" i="4"/>
  <c r="M37" i="4" s="1"/>
  <c r="W15" i="5"/>
  <c r="V22" i="5"/>
  <c r="V27" i="5"/>
  <c r="V30" i="5"/>
  <c r="V31" i="5"/>
  <c r="V13" i="6"/>
  <c r="W8" i="7"/>
  <c r="V9" i="7"/>
  <c r="V11" i="8"/>
  <c r="V13" i="8"/>
  <c r="W15" i="8"/>
  <c r="V16" i="8"/>
  <c r="V19" i="8"/>
  <c r="W6" i="11"/>
  <c r="V9" i="11"/>
  <c r="W30" i="13"/>
  <c r="K43" i="13"/>
  <c r="K13" i="14" s="1"/>
  <c r="F46" i="13"/>
  <c r="F16" i="14" s="1"/>
  <c r="P37" i="3"/>
  <c r="F37" i="8"/>
  <c r="I44" i="3"/>
  <c r="R44" i="2"/>
  <c r="W18" i="2"/>
  <c r="W21" i="2"/>
  <c r="V26" i="2"/>
  <c r="V32" i="2"/>
  <c r="O10" i="14"/>
  <c r="R12" i="14"/>
  <c r="E16" i="14"/>
  <c r="S36" i="3"/>
  <c r="S37" i="3" s="1"/>
  <c r="W8" i="3"/>
  <c r="W11" i="3"/>
  <c r="W13" i="3"/>
  <c r="W16" i="3"/>
  <c r="W18" i="4"/>
  <c r="D35" i="5"/>
  <c r="W10" i="5"/>
  <c r="V30" i="6"/>
  <c r="V32" i="6"/>
  <c r="O35" i="7"/>
  <c r="O37" i="7" s="1"/>
  <c r="V28" i="7"/>
  <c r="W31" i="7"/>
  <c r="W4" i="8"/>
  <c r="J36" i="12"/>
  <c r="J37" i="12" s="1"/>
  <c r="N36" i="12"/>
  <c r="R36" i="12"/>
  <c r="R37" i="12" s="1"/>
  <c r="V3" i="12"/>
  <c r="W24" i="13"/>
  <c r="K36" i="13"/>
  <c r="K40" i="13"/>
  <c r="P43" i="13"/>
  <c r="P13" i="14" s="1"/>
  <c r="C45" i="13"/>
  <c r="C15" i="14" s="1"/>
  <c r="J46" i="13"/>
  <c r="J16" i="14" s="1"/>
  <c r="G45" i="13"/>
  <c r="G15" i="14" s="1"/>
  <c r="M35" i="13"/>
  <c r="M37" i="13" s="1"/>
  <c r="N8" i="14"/>
  <c r="W16" i="13"/>
  <c r="E13" i="14"/>
  <c r="E8" i="14"/>
  <c r="V16" i="13"/>
  <c r="E15" i="14"/>
  <c r="E11" i="14"/>
  <c r="W12" i="13"/>
  <c r="P36" i="13"/>
  <c r="H9" i="14"/>
  <c r="G36" i="13"/>
  <c r="G35" i="13"/>
  <c r="V30" i="13"/>
  <c r="L36" i="13"/>
  <c r="L37" i="13" s="1"/>
  <c r="V12" i="13"/>
  <c r="P8" i="14"/>
  <c r="H8" i="14"/>
  <c r="D9" i="14"/>
  <c r="C37" i="13"/>
  <c r="D8" i="14"/>
  <c r="F15" i="14"/>
  <c r="F12" i="14"/>
  <c r="M13" i="14"/>
  <c r="C13" i="14"/>
  <c r="W3" i="13"/>
  <c r="V2" i="13"/>
  <c r="S12" i="14"/>
  <c r="E37" i="9"/>
  <c r="E37" i="6"/>
  <c r="D37" i="6"/>
  <c r="F37" i="5"/>
  <c r="F35" i="2"/>
  <c r="R35" i="2"/>
  <c r="W3" i="2"/>
  <c r="G35" i="2"/>
  <c r="W4" i="2"/>
  <c r="L35" i="2"/>
  <c r="W12" i="2"/>
  <c r="V15" i="2"/>
  <c r="V16" i="2"/>
  <c r="W20" i="2"/>
  <c r="V29" i="2"/>
  <c r="W30" i="2"/>
  <c r="P9" i="14"/>
  <c r="S10" i="14"/>
  <c r="Q12" i="14"/>
  <c r="D13" i="14"/>
  <c r="Q35" i="3"/>
  <c r="V23" i="3"/>
  <c r="V24" i="3"/>
  <c r="J35" i="4"/>
  <c r="V14" i="4"/>
  <c r="W17" i="4"/>
  <c r="W23" i="4"/>
  <c r="V8" i="5"/>
  <c r="W13" i="5"/>
  <c r="V15" i="6"/>
  <c r="V16" i="6"/>
  <c r="W17" i="6"/>
  <c r="N36" i="7"/>
  <c r="W16" i="7"/>
  <c r="V17" i="7"/>
  <c r="W24" i="7"/>
  <c r="V25" i="7"/>
  <c r="V27" i="8"/>
  <c r="W10" i="9"/>
  <c r="W16" i="9"/>
  <c r="W17" i="9"/>
  <c r="V3" i="10"/>
  <c r="W4" i="10"/>
  <c r="W7" i="10"/>
  <c r="V9" i="10"/>
  <c r="V10" i="10"/>
  <c r="W11" i="10"/>
  <c r="W16" i="10"/>
  <c r="V19" i="10"/>
  <c r="W20" i="10"/>
  <c r="W25" i="10"/>
  <c r="W26" i="10"/>
  <c r="V13" i="11"/>
  <c r="V14" i="11"/>
  <c r="V26" i="11"/>
  <c r="V15" i="12"/>
  <c r="V19" i="12"/>
  <c r="W23" i="12"/>
  <c r="N36" i="13"/>
  <c r="N37" i="13" s="1"/>
  <c r="W13" i="13"/>
  <c r="V28" i="13"/>
  <c r="V32" i="13"/>
  <c r="E37" i="8"/>
  <c r="O37" i="10"/>
  <c r="E37" i="12"/>
  <c r="D37" i="10"/>
  <c r="C37" i="10"/>
  <c r="N37" i="7"/>
  <c r="I37" i="8"/>
  <c r="O37" i="5"/>
  <c r="H37" i="5"/>
  <c r="E44" i="2"/>
  <c r="W8" i="2"/>
  <c r="W11" i="2"/>
  <c r="V28" i="2"/>
  <c r="C10" i="14"/>
  <c r="F11" i="14"/>
  <c r="J11" i="14"/>
  <c r="N11" i="14"/>
  <c r="R11" i="14"/>
  <c r="E12" i="14"/>
  <c r="R36" i="3"/>
  <c r="S44" i="3"/>
  <c r="C36" i="4"/>
  <c r="C37" i="4" s="1"/>
  <c r="H36" i="4"/>
  <c r="H37" i="4" s="1"/>
  <c r="W24" i="4"/>
  <c r="V25" i="4"/>
  <c r="W28" i="4"/>
  <c r="V29" i="4"/>
  <c r="M35" i="6"/>
  <c r="V11" i="6"/>
  <c r="V23" i="6"/>
  <c r="V24" i="6"/>
  <c r="V25" i="6"/>
  <c r="R36" i="7"/>
  <c r="R37" i="7" s="1"/>
  <c r="V3" i="7"/>
  <c r="W4" i="7"/>
  <c r="V5" i="7"/>
  <c r="W6" i="7"/>
  <c r="V7" i="7"/>
  <c r="W9" i="7"/>
  <c r="V8" i="8"/>
  <c r="V17" i="8"/>
  <c r="G35" i="9"/>
  <c r="G37" i="9" s="1"/>
  <c r="W14" i="10"/>
  <c r="W17" i="10"/>
  <c r="V23" i="11"/>
  <c r="V25" i="11"/>
  <c r="W5" i="12"/>
  <c r="W28" i="12"/>
  <c r="W31" i="12"/>
  <c r="H37" i="7"/>
  <c r="D37" i="5"/>
  <c r="I37" i="4"/>
  <c r="D44" i="2"/>
  <c r="K37" i="4"/>
  <c r="E36" i="3"/>
  <c r="E37" i="3" s="1"/>
  <c r="V19" i="2"/>
  <c r="V25" i="2"/>
  <c r="K44" i="2"/>
  <c r="K10" i="14"/>
  <c r="O36" i="3"/>
  <c r="V7" i="3"/>
  <c r="V8" i="3"/>
  <c r="V9" i="3"/>
  <c r="V10" i="3"/>
  <c r="V11" i="3"/>
  <c r="V15" i="3"/>
  <c r="V16" i="3"/>
  <c r="V17" i="3"/>
  <c r="W21" i="3"/>
  <c r="V27" i="3"/>
  <c r="F35" i="4"/>
  <c r="F5" i="14" s="1"/>
  <c r="N35" i="4"/>
  <c r="N37" i="4" s="1"/>
  <c r="V4" i="4"/>
  <c r="W12" i="4"/>
  <c r="W20" i="4"/>
  <c r="V21" i="4"/>
  <c r="V22" i="4"/>
  <c r="F36" i="6"/>
  <c r="F37" i="6" s="1"/>
  <c r="W3" i="9"/>
  <c r="K35" i="9"/>
  <c r="K37" i="9" s="1"/>
  <c r="W4" i="9"/>
  <c r="V5" i="9"/>
  <c r="W7" i="9"/>
  <c r="V25" i="9"/>
  <c r="W26" i="9"/>
  <c r="V27" i="9"/>
  <c r="V28" i="9"/>
  <c r="V29" i="9"/>
  <c r="W30" i="9"/>
  <c r="V8" i="11"/>
  <c r="V4" i="12"/>
  <c r="S37" i="13"/>
  <c r="J37" i="5"/>
  <c r="E35" i="5"/>
  <c r="E5" i="14" s="1"/>
  <c r="W3" i="5"/>
  <c r="W6" i="5"/>
  <c r="W7" i="5"/>
  <c r="W26" i="5"/>
  <c r="G35" i="6"/>
  <c r="G37" i="6" s="1"/>
  <c r="K35" i="6"/>
  <c r="K37" i="6" s="1"/>
  <c r="V5" i="6"/>
  <c r="V6" i="6"/>
  <c r="W7" i="6"/>
  <c r="V8" i="6"/>
  <c r="W9" i="6"/>
  <c r="W32" i="6"/>
  <c r="E36" i="7"/>
  <c r="E37" i="7" s="1"/>
  <c r="M36" i="7"/>
  <c r="M37" i="7" s="1"/>
  <c r="W13" i="8"/>
  <c r="V14" i="8"/>
  <c r="V21" i="8"/>
  <c r="W23" i="8"/>
  <c r="V24" i="8"/>
  <c r="W29" i="8"/>
  <c r="W31" i="8"/>
  <c r="V32" i="8"/>
  <c r="G36" i="11"/>
  <c r="G37" i="11" s="1"/>
  <c r="K36" i="11"/>
  <c r="K37" i="11" s="1"/>
  <c r="O36" i="11"/>
  <c r="O37" i="11" s="1"/>
  <c r="S36" i="11"/>
  <c r="S37" i="11" s="1"/>
  <c r="V4" i="11"/>
  <c r="V6" i="11"/>
  <c r="W19" i="11"/>
  <c r="F37" i="13"/>
  <c r="P37" i="10"/>
  <c r="J37" i="10"/>
  <c r="I37" i="12"/>
  <c r="Q37" i="3"/>
  <c r="E37" i="13"/>
  <c r="C37" i="12"/>
  <c r="Q37" i="13"/>
  <c r="K37" i="10"/>
  <c r="L37" i="4"/>
  <c r="E36" i="2"/>
  <c r="I36" i="2"/>
  <c r="M36" i="2"/>
  <c r="Q36" i="2"/>
  <c r="V4" i="2"/>
  <c r="O35" i="2"/>
  <c r="K35" i="2"/>
  <c r="F37" i="4"/>
  <c r="I37" i="3"/>
  <c r="F36" i="3"/>
  <c r="F37" i="3" s="1"/>
  <c r="J36" i="3"/>
  <c r="N36" i="3"/>
  <c r="V12" i="3"/>
  <c r="V14" i="3"/>
  <c r="V8" i="2"/>
  <c r="W9" i="2"/>
  <c r="V10" i="2"/>
  <c r="V14" i="2"/>
  <c r="W17" i="2"/>
  <c r="V18" i="2"/>
  <c r="W19" i="2"/>
  <c r="V23" i="2"/>
  <c r="V24" i="2"/>
  <c r="W25" i="2"/>
  <c r="W28" i="2"/>
  <c r="W31" i="2"/>
  <c r="W32" i="2"/>
  <c r="V3" i="3"/>
  <c r="V4" i="3"/>
  <c r="V5" i="3"/>
  <c r="V6" i="3"/>
  <c r="W28" i="3"/>
  <c r="O36" i="4"/>
  <c r="O37" i="4" s="1"/>
  <c r="S36" i="4"/>
  <c r="S37" i="4" s="1"/>
  <c r="V3" i="4"/>
  <c r="V5" i="4"/>
  <c r="W19" i="4"/>
  <c r="V23" i="4"/>
  <c r="W30" i="4"/>
  <c r="W31" i="4"/>
  <c r="V32" i="4"/>
  <c r="M35" i="5"/>
  <c r="M37" i="5" s="1"/>
  <c r="V4" i="5"/>
  <c r="W11" i="5"/>
  <c r="W17" i="5"/>
  <c r="J37" i="8"/>
  <c r="R37" i="8"/>
  <c r="O37" i="8"/>
  <c r="V11" i="2"/>
  <c r="J37" i="4"/>
  <c r="W10" i="2"/>
  <c r="V13" i="2"/>
  <c r="V21" i="2"/>
  <c r="W22" i="2"/>
  <c r="W24" i="2"/>
  <c r="V27" i="2"/>
  <c r="V2" i="3"/>
  <c r="G36" i="3"/>
  <c r="G37" i="3" s="1"/>
  <c r="K36" i="3"/>
  <c r="K37" i="3" s="1"/>
  <c r="D36" i="3"/>
  <c r="D37" i="3" s="1"/>
  <c r="H36" i="3"/>
  <c r="H37" i="3" s="1"/>
  <c r="L36" i="3"/>
  <c r="L37" i="3" s="1"/>
  <c r="W9" i="3"/>
  <c r="V13" i="3"/>
  <c r="W23" i="3"/>
  <c r="W25" i="3"/>
  <c r="W27" i="3"/>
  <c r="W29" i="3"/>
  <c r="V2" i="4"/>
  <c r="P36" i="4"/>
  <c r="P37" i="4" s="1"/>
  <c r="W4" i="4"/>
  <c r="V7" i="4"/>
  <c r="W8" i="4"/>
  <c r="V9" i="4"/>
  <c r="V10" i="4"/>
  <c r="V11" i="4"/>
  <c r="V12" i="4"/>
  <c r="W13" i="4"/>
  <c r="W14" i="4"/>
  <c r="V18" i="4"/>
  <c r="W21" i="4"/>
  <c r="M37" i="8"/>
  <c r="S37" i="5"/>
  <c r="L37" i="6"/>
  <c r="D37" i="4"/>
  <c r="O37" i="3"/>
  <c r="V30" i="2"/>
  <c r="V3" i="2"/>
  <c r="I35" i="2"/>
  <c r="M35" i="2"/>
  <c r="M37" i="2" s="1"/>
  <c r="Q35" i="2"/>
  <c r="V6" i="2"/>
  <c r="V9" i="2"/>
  <c r="V12" i="2"/>
  <c r="Q44" i="2"/>
  <c r="V20" i="2"/>
  <c r="W26" i="2"/>
  <c r="W29" i="2"/>
  <c r="V31" i="2"/>
  <c r="W15" i="3"/>
  <c r="V19" i="3"/>
  <c r="V20" i="3"/>
  <c r="V21" i="3"/>
  <c r="V22" i="3"/>
  <c r="W24" i="3"/>
  <c r="W26" i="3"/>
  <c r="Q36" i="4"/>
  <c r="Q37" i="4" s="1"/>
  <c r="W6" i="4"/>
  <c r="W15" i="4"/>
  <c r="W16" i="4"/>
  <c r="V19" i="4"/>
  <c r="V20" i="4"/>
  <c r="V26" i="4"/>
  <c r="W27" i="4"/>
  <c r="Q36" i="5"/>
  <c r="Q37" i="5" s="1"/>
  <c r="M36" i="6"/>
  <c r="M37" i="6" s="1"/>
  <c r="V26" i="6"/>
  <c r="V27" i="6"/>
  <c r="V29" i="6"/>
  <c r="F36" i="7"/>
  <c r="F37" i="7" s="1"/>
  <c r="J35" i="7"/>
  <c r="J37" i="7" s="1"/>
  <c r="S36" i="7"/>
  <c r="S37" i="7" s="1"/>
  <c r="V11" i="7"/>
  <c r="V27" i="7"/>
  <c r="V2" i="8"/>
  <c r="V10" i="8"/>
  <c r="W17" i="8"/>
  <c r="V18" i="8"/>
  <c r="W25" i="8"/>
  <c r="V26" i="8"/>
  <c r="V29" i="8"/>
  <c r="C35" i="9"/>
  <c r="C37" i="9" s="1"/>
  <c r="P36" i="9"/>
  <c r="P37" i="9" s="1"/>
  <c r="V3" i="9"/>
  <c r="H36" i="9"/>
  <c r="H37" i="9" s="1"/>
  <c r="L36" i="9"/>
  <c r="L37" i="9" s="1"/>
  <c r="W6" i="9"/>
  <c r="W8" i="9"/>
  <c r="W9" i="9"/>
  <c r="V26" i="9"/>
  <c r="V31" i="9"/>
  <c r="W32" i="9"/>
  <c r="V21" i="10"/>
  <c r="W28" i="10"/>
  <c r="C36" i="11"/>
  <c r="C37" i="11" s="1"/>
  <c r="F36" i="12"/>
  <c r="F37" i="12" s="1"/>
  <c r="M36" i="12"/>
  <c r="M37" i="12" s="1"/>
  <c r="Q36" i="12"/>
  <c r="Q37" i="12" s="1"/>
  <c r="V6" i="12"/>
  <c r="V7" i="12"/>
  <c r="V11" i="12"/>
  <c r="V22" i="12"/>
  <c r="V28" i="12"/>
  <c r="W14" i="13"/>
  <c r="V20" i="13"/>
  <c r="W26" i="13"/>
  <c r="W18" i="5"/>
  <c r="W20" i="5"/>
  <c r="W21" i="5"/>
  <c r="W28" i="5"/>
  <c r="W29" i="5"/>
  <c r="R36" i="6"/>
  <c r="R37" i="6" s="1"/>
  <c r="W3" i="6"/>
  <c r="V7" i="6"/>
  <c r="V10" i="6"/>
  <c r="W11" i="6"/>
  <c r="V18" i="6"/>
  <c r="W19" i="6"/>
  <c r="W28" i="6"/>
  <c r="W31" i="6"/>
  <c r="C36" i="7"/>
  <c r="C37" i="7" s="1"/>
  <c r="G36" i="7"/>
  <c r="G37" i="7" s="1"/>
  <c r="K36" i="7"/>
  <c r="K37" i="7" s="1"/>
  <c r="Q35" i="7"/>
  <c r="Q37" i="7" s="1"/>
  <c r="P35" i="7"/>
  <c r="P37" i="7" s="1"/>
  <c r="W18" i="7"/>
  <c r="W20" i="7"/>
  <c r="V21" i="7"/>
  <c r="W22" i="7"/>
  <c r="V23" i="7"/>
  <c r="W25" i="7"/>
  <c r="V29" i="7"/>
  <c r="V30" i="7"/>
  <c r="W8" i="8"/>
  <c r="W12" i="8"/>
  <c r="V15" i="8"/>
  <c r="W19" i="8"/>
  <c r="V20" i="8"/>
  <c r="V23" i="8"/>
  <c r="W27" i="8"/>
  <c r="V28" i="8"/>
  <c r="V31" i="8"/>
  <c r="Q36" i="9"/>
  <c r="Q37" i="9" s="1"/>
  <c r="W20" i="9"/>
  <c r="V21" i="9"/>
  <c r="W22" i="9"/>
  <c r="V23" i="9"/>
  <c r="W25" i="9"/>
  <c r="W28" i="9"/>
  <c r="W8" i="10"/>
  <c r="W9" i="10"/>
  <c r="V18" i="10"/>
  <c r="W19" i="10"/>
  <c r="V23" i="10"/>
  <c r="V27" i="10"/>
  <c r="W29" i="10"/>
  <c r="W30" i="10"/>
  <c r="D35" i="11"/>
  <c r="D37" i="11" s="1"/>
  <c r="H35" i="11"/>
  <c r="H37" i="11" s="1"/>
  <c r="L35" i="11"/>
  <c r="L37" i="11" s="1"/>
  <c r="P35" i="11"/>
  <c r="P37" i="11" s="1"/>
  <c r="V5" i="11"/>
  <c r="W13" i="11"/>
  <c r="V18" i="11"/>
  <c r="V21" i="11"/>
  <c r="W23" i="11"/>
  <c r="V24" i="11"/>
  <c r="W28" i="11"/>
  <c r="V31" i="11"/>
  <c r="W10" i="13"/>
  <c r="W21" i="13"/>
  <c r="W25" i="13"/>
  <c r="V16" i="5"/>
  <c r="V23" i="5"/>
  <c r="W24" i="5"/>
  <c r="W25" i="5"/>
  <c r="V26" i="5"/>
  <c r="W27" i="5"/>
  <c r="I35" i="6"/>
  <c r="V4" i="6"/>
  <c r="W5" i="6"/>
  <c r="V9" i="6"/>
  <c r="V12" i="6"/>
  <c r="W13" i="6"/>
  <c r="V17" i="6"/>
  <c r="V20" i="6"/>
  <c r="W21" i="6"/>
  <c r="W30" i="6"/>
  <c r="V31" i="6"/>
  <c r="L35" i="7"/>
  <c r="L37" i="7" s="1"/>
  <c r="W10" i="7"/>
  <c r="W12" i="7"/>
  <c r="V13" i="7"/>
  <c r="W14" i="7"/>
  <c r="V15" i="7"/>
  <c r="W17" i="7"/>
  <c r="W29" i="7"/>
  <c r="V6" i="8"/>
  <c r="W11" i="8"/>
  <c r="V12" i="8"/>
  <c r="W14" i="8"/>
  <c r="W21" i="8"/>
  <c r="V22" i="8"/>
  <c r="V30" i="8"/>
  <c r="R36" i="9"/>
  <c r="R37" i="9" s="1"/>
  <c r="V19" i="9"/>
  <c r="W24" i="9"/>
  <c r="W3" i="10"/>
  <c r="E36" i="11"/>
  <c r="E37" i="11" s="1"/>
  <c r="I36" i="11"/>
  <c r="I37" i="11" s="1"/>
  <c r="M36" i="11"/>
  <c r="M37" i="11" s="1"/>
  <c r="Q36" i="11"/>
  <c r="Q37" i="11" s="1"/>
  <c r="W4" i="11"/>
  <c r="W8" i="11"/>
  <c r="V11" i="11"/>
  <c r="W17" i="11"/>
  <c r="V19" i="11"/>
  <c r="W25" i="11"/>
  <c r="V30" i="11"/>
  <c r="V32" i="11"/>
  <c r="O36" i="12"/>
  <c r="O37" i="12" s="1"/>
  <c r="V9" i="12"/>
  <c r="W14" i="12"/>
  <c r="W20" i="12"/>
  <c r="V21" i="12"/>
  <c r="V26" i="12"/>
  <c r="V30" i="12"/>
  <c r="V31" i="12"/>
  <c r="I36" i="13"/>
  <c r="I37" i="13" s="1"/>
  <c r="W22" i="5"/>
  <c r="W30" i="5"/>
  <c r="J36" i="6"/>
  <c r="J37" i="6" s="1"/>
  <c r="P36" i="6"/>
  <c r="P37" i="6" s="1"/>
  <c r="V14" i="6"/>
  <c r="W15" i="6"/>
  <c r="V22" i="6"/>
  <c r="W23" i="6"/>
  <c r="J36" i="9"/>
  <c r="J37" i="9" s="1"/>
  <c r="N36" i="9"/>
  <c r="N37" i="9" s="1"/>
  <c r="V11" i="9"/>
  <c r="W14" i="9"/>
  <c r="V5" i="10"/>
  <c r="W6" i="10"/>
  <c r="V11" i="10"/>
  <c r="W12" i="10"/>
  <c r="V13" i="10"/>
  <c r="W15" i="10"/>
  <c r="V17" i="10"/>
  <c r="W22" i="10"/>
  <c r="W23" i="10"/>
  <c r="W24" i="10"/>
  <c r="W31" i="10"/>
  <c r="F36" i="11"/>
  <c r="F37" i="11" s="1"/>
  <c r="J36" i="11"/>
  <c r="J37" i="11" s="1"/>
  <c r="N36" i="11"/>
  <c r="N37" i="11" s="1"/>
  <c r="R36" i="11"/>
  <c r="R37" i="11" s="1"/>
  <c r="W3" i="11"/>
  <c r="V10" i="11"/>
  <c r="V12" i="11"/>
  <c r="W15" i="11"/>
  <c r="V16" i="11"/>
  <c r="V22" i="11"/>
  <c r="V27" i="11"/>
  <c r="V29" i="11"/>
  <c r="H36" i="12"/>
  <c r="H37" i="12" s="1"/>
  <c r="L35" i="12"/>
  <c r="L37" i="12" s="1"/>
  <c r="W4" i="12"/>
  <c r="P35" i="12"/>
  <c r="P37" i="12" s="1"/>
  <c r="W7" i="12"/>
  <c r="V8" i="12"/>
  <c r="W15" i="12"/>
  <c r="V23" i="12"/>
  <c r="W24" i="12"/>
  <c r="W29" i="12"/>
  <c r="W20" i="13"/>
  <c r="V23" i="13"/>
  <c r="W32" i="13"/>
  <c r="N45" i="13"/>
  <c r="N15" i="14" s="1"/>
  <c r="I45" i="13"/>
  <c r="I15" i="14" s="1"/>
  <c r="H46" i="13"/>
  <c r="H16" i="14" s="1"/>
  <c r="S46" i="13"/>
  <c r="S16" i="14" s="1"/>
  <c r="L46" i="13"/>
  <c r="L16" i="14" s="1"/>
  <c r="Q46" i="13"/>
  <c r="Q16" i="14" s="1"/>
  <c r="D46" i="13"/>
  <c r="D16" i="14" s="1"/>
  <c r="J35" i="2"/>
  <c r="J36" i="2"/>
  <c r="N35" i="2"/>
  <c r="N36" i="2"/>
  <c r="V2" i="2"/>
  <c r="R37" i="3"/>
  <c r="R36" i="2"/>
  <c r="R37" i="2" s="1"/>
  <c r="C36" i="2"/>
  <c r="G36" i="2"/>
  <c r="K36" i="2"/>
  <c r="K37" i="2" s="1"/>
  <c r="O36" i="2"/>
  <c r="S36" i="2"/>
  <c r="M37" i="10"/>
  <c r="S44" i="6"/>
  <c r="N37" i="3"/>
  <c r="F36" i="2"/>
  <c r="W6" i="2"/>
  <c r="D36" i="2"/>
  <c r="D35" i="2"/>
  <c r="H36" i="2"/>
  <c r="H35" i="2"/>
  <c r="L36" i="2"/>
  <c r="P36" i="2"/>
  <c r="P35" i="2"/>
  <c r="W7" i="2"/>
  <c r="V7" i="2"/>
  <c r="V5" i="2"/>
  <c r="W7" i="3"/>
  <c r="W17" i="3"/>
  <c r="W5" i="4"/>
  <c r="W10" i="4"/>
  <c r="W11" i="4"/>
  <c r="V16" i="4"/>
  <c r="W25" i="4"/>
  <c r="W29" i="4"/>
  <c r="V31" i="4"/>
  <c r="W32" i="4"/>
  <c r="P44" i="2"/>
  <c r="G44" i="2"/>
  <c r="N44" i="2"/>
  <c r="S35" i="2"/>
  <c r="C35" i="2"/>
  <c r="W2" i="2"/>
  <c r="W13" i="2"/>
  <c r="W14" i="2"/>
  <c r="V17" i="2"/>
  <c r="W5" i="3"/>
  <c r="V27" i="4"/>
  <c r="V10" i="5"/>
  <c r="W19" i="5"/>
  <c r="M44" i="2"/>
  <c r="L44" i="2"/>
  <c r="C44" i="2"/>
  <c r="J44" i="2"/>
  <c r="W27" i="2"/>
  <c r="W3" i="3"/>
  <c r="W9" i="4"/>
  <c r="W8" i="5"/>
  <c r="W9" i="5"/>
  <c r="I44" i="2"/>
  <c r="H44" i="2"/>
  <c r="O44" i="2"/>
  <c r="F44" i="2"/>
  <c r="W23" i="2"/>
  <c r="W7" i="4"/>
  <c r="V2" i="5"/>
  <c r="W4" i="5"/>
  <c r="W5" i="5"/>
  <c r="V6" i="5"/>
  <c r="V12" i="5"/>
  <c r="W12" i="5"/>
  <c r="V14" i="5"/>
  <c r="W14" i="5"/>
  <c r="W16" i="5"/>
  <c r="V18" i="5"/>
  <c r="W4" i="6"/>
  <c r="W6" i="6"/>
  <c r="W8" i="6"/>
  <c r="W10" i="6"/>
  <c r="W12" i="6"/>
  <c r="W14" i="6"/>
  <c r="W16" i="6"/>
  <c r="W18" i="6"/>
  <c r="W20" i="6"/>
  <c r="W22" i="6"/>
  <c r="W24" i="6"/>
  <c r="W26" i="6"/>
  <c r="W27" i="6"/>
  <c r="W11" i="7"/>
  <c r="W19" i="7"/>
  <c r="W27" i="7"/>
  <c r="W5" i="9"/>
  <c r="V9" i="9"/>
  <c r="W13" i="9"/>
  <c r="V17" i="9"/>
  <c r="W21" i="9"/>
  <c r="V22" i="9"/>
  <c r="W23" i="9"/>
  <c r="C9" i="14"/>
  <c r="W23" i="5"/>
  <c r="W31" i="5"/>
  <c r="W25" i="6"/>
  <c r="W2" i="8"/>
  <c r="W6" i="8"/>
  <c r="W10" i="8"/>
  <c r="I36" i="6"/>
  <c r="W3" i="7"/>
  <c r="W7" i="7"/>
  <c r="W15" i="7"/>
  <c r="W23" i="7"/>
  <c r="W16" i="8"/>
  <c r="W18" i="8"/>
  <c r="W20" i="8"/>
  <c r="W22" i="8"/>
  <c r="W24" i="8"/>
  <c r="W26" i="8"/>
  <c r="W28" i="8"/>
  <c r="W30" i="8"/>
  <c r="W32" i="8"/>
  <c r="W29" i="6"/>
  <c r="W5" i="7"/>
  <c r="W13" i="7"/>
  <c r="W21" i="7"/>
  <c r="D36" i="9"/>
  <c r="D37" i="9" s="1"/>
  <c r="F36" i="9"/>
  <c r="F37" i="9" s="1"/>
  <c r="V32" i="9"/>
  <c r="V31" i="10"/>
  <c r="V7" i="11"/>
  <c r="W16" i="11"/>
  <c r="W29" i="11"/>
  <c r="W31" i="11"/>
  <c r="W32" i="11"/>
  <c r="W3" i="12"/>
  <c r="H36" i="13"/>
  <c r="H37" i="13" s="1"/>
  <c r="Q8" i="14"/>
  <c r="I9" i="14"/>
  <c r="L11" i="14"/>
  <c r="I12" i="14"/>
  <c r="D45" i="13"/>
  <c r="D15" i="14" s="1"/>
  <c r="H45" i="13"/>
  <c r="H15" i="14" s="1"/>
  <c r="L45" i="13"/>
  <c r="L15" i="14" s="1"/>
  <c r="S45" i="13"/>
  <c r="S15" i="14" s="1"/>
  <c r="G46" i="13"/>
  <c r="G16" i="14" s="1"/>
  <c r="K46" i="13"/>
  <c r="K16" i="14" s="1"/>
  <c r="N46" i="13"/>
  <c r="N16" i="14" s="1"/>
  <c r="U24" i="13"/>
  <c r="U31" i="13"/>
  <c r="W27" i="10"/>
  <c r="V2" i="11"/>
  <c r="W9" i="11"/>
  <c r="W11" i="11"/>
  <c r="W12" i="11"/>
  <c r="W27" i="11"/>
  <c r="V5" i="12"/>
  <c r="V16" i="12"/>
  <c r="V24" i="12"/>
  <c r="S36" i="12"/>
  <c r="S6" i="14" s="1"/>
  <c r="R36" i="13"/>
  <c r="C8" i="14"/>
  <c r="L13" i="14"/>
  <c r="M15" i="14"/>
  <c r="U25" i="13"/>
  <c r="U32" i="13"/>
  <c r="W7" i="11"/>
  <c r="W24" i="11"/>
  <c r="S11" i="14"/>
  <c r="L8" i="14"/>
  <c r="Q9" i="14"/>
  <c r="L10" i="14"/>
  <c r="I13" i="14"/>
  <c r="Q15" i="14"/>
  <c r="M16" i="14"/>
  <c r="U22" i="13"/>
  <c r="U29" i="13"/>
  <c r="W5" i="11"/>
  <c r="W20" i="11"/>
  <c r="I8" i="14"/>
  <c r="M8" i="14"/>
  <c r="L9" i="14"/>
  <c r="Q11" i="14"/>
  <c r="S9" i="14"/>
  <c r="K37" i="13"/>
  <c r="P35" i="13"/>
  <c r="S8" i="14"/>
  <c r="K5" i="14"/>
  <c r="W2" i="13"/>
  <c r="W27" i="12"/>
  <c r="V27" i="12"/>
  <c r="S35" i="12"/>
  <c r="V11" i="13"/>
  <c r="R5" i="14" l="1"/>
  <c r="E37" i="5"/>
  <c r="O5" i="14"/>
  <c r="G37" i="13"/>
  <c r="J37" i="3"/>
  <c r="N6" i="14"/>
  <c r="K6" i="14"/>
  <c r="M5" i="14"/>
  <c r="G5" i="14"/>
  <c r="S37" i="2"/>
  <c r="S44" i="7"/>
  <c r="P37" i="2"/>
  <c r="S44" i="8"/>
  <c r="S44" i="13"/>
  <c r="E6" i="14"/>
  <c r="E37" i="2"/>
  <c r="K7" i="14"/>
  <c r="F6" i="14"/>
  <c r="Q37" i="2"/>
  <c r="Q7" i="14" s="1"/>
  <c r="Q5" i="14"/>
  <c r="L5" i="14"/>
  <c r="S44" i="11"/>
  <c r="M7" i="14"/>
  <c r="J6" i="14"/>
  <c r="R6" i="14"/>
  <c r="S44" i="10"/>
  <c r="S44" i="5"/>
  <c r="Q6" i="14"/>
  <c r="P6" i="14"/>
  <c r="C6" i="14"/>
  <c r="M6" i="14"/>
  <c r="I37" i="2"/>
  <c r="I5" i="14"/>
  <c r="I6" i="14"/>
  <c r="I37" i="6"/>
  <c r="C37" i="2"/>
  <c r="C7" i="14" s="1"/>
  <c r="C5" i="14"/>
  <c r="O37" i="2"/>
  <c r="O7" i="14" s="1"/>
  <c r="O6" i="14"/>
  <c r="F37" i="2"/>
  <c r="F7" i="14" s="1"/>
  <c r="P5" i="14"/>
  <c r="K44" i="13"/>
  <c r="K14" i="14" s="1"/>
  <c r="I44" i="13"/>
  <c r="I14" i="14" s="1"/>
  <c r="F44" i="13"/>
  <c r="F14" i="14" s="1"/>
  <c r="D44" i="13"/>
  <c r="D14" i="14" s="1"/>
  <c r="R44" i="13"/>
  <c r="R14" i="14" s="1"/>
  <c r="P44" i="13"/>
  <c r="P14" i="14" s="1"/>
  <c r="M44" i="13"/>
  <c r="M14" i="14" s="1"/>
  <c r="C44" i="13"/>
  <c r="C14" i="14" s="1"/>
  <c r="O44" i="13"/>
  <c r="O14" i="14" s="1"/>
  <c r="J44" i="13"/>
  <c r="J14" i="14" s="1"/>
  <c r="H44" i="13"/>
  <c r="H14" i="14" s="1"/>
  <c r="E44" i="13"/>
  <c r="E14" i="14" s="1"/>
  <c r="Q44" i="13"/>
  <c r="Q14" i="14" s="1"/>
  <c r="N44" i="13"/>
  <c r="N14" i="14" s="1"/>
  <c r="L44" i="13"/>
  <c r="L14" i="14" s="1"/>
  <c r="G44" i="13"/>
  <c r="G14" i="14" s="1"/>
  <c r="H6" i="14"/>
  <c r="S44" i="9"/>
  <c r="S44" i="4"/>
  <c r="D5" i="14"/>
  <c r="D37" i="2"/>
  <c r="D7" i="14" s="1"/>
  <c r="N37" i="2"/>
  <c r="N7" i="14" s="1"/>
  <c r="N5" i="14"/>
  <c r="L37" i="2"/>
  <c r="L7" i="14" s="1"/>
  <c r="L6" i="14"/>
  <c r="D6" i="14"/>
  <c r="G6" i="14"/>
  <c r="G37" i="2"/>
  <c r="S44" i="2"/>
  <c r="R37" i="13"/>
  <c r="R7" i="14" s="1"/>
  <c r="S44" i="12"/>
  <c r="H37" i="2"/>
  <c r="H7" i="14" s="1"/>
  <c r="H5" i="14"/>
  <c r="J37" i="2"/>
  <c r="J7" i="14" s="1"/>
  <c r="J5" i="14"/>
  <c r="P37" i="13"/>
  <c r="P7" i="14" s="1"/>
  <c r="S5" i="14"/>
  <c r="S37" i="12"/>
  <c r="S7" i="14" s="1"/>
  <c r="G7" i="14" l="1"/>
  <c r="E7" i="14"/>
  <c r="S14" i="14"/>
  <c r="I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AZ3" authorId="0" shapeId="0" xr:uid="{00000000-0006-0000-0100-000001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Odsotna sem 4.-8., 15.-16., 24.-27., 30.-1.2.</t>
        </r>
      </text>
    </comment>
    <comment ref="AZ5" authorId="0" shapeId="0" xr:uid="{00000000-0006-0000-0100-000002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more 1-6,9-19, 27</t>
        </r>
      </text>
    </comment>
    <comment ref="AZ6" authorId="0" shapeId="0" xr:uid="{00000000-0006-0000-0100-000003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a anest 12 in 27</t>
        </r>
      </text>
    </comment>
    <comment ref="F12" authorId="0" shapeId="0" xr:uid="{00000000-0006-0000-0100-000004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pripravljenosti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Maja Šoštarič</author>
    <author xml:space="preserve"> </author>
  </authors>
  <commentList>
    <comment ref="N6" authorId="0" shapeId="0" xr:uid="{00000000-0006-0000-0A00-000001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MF</t>
        </r>
      </text>
    </comment>
    <comment ref="AZ6" authorId="1" shapeId="0" xr:uid="{00000000-0006-0000-0A00-000002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oktobra ne morem 14.-18 in 23.10.-1-11-
ne pon tor</t>
        </r>
      </text>
    </comment>
    <comment ref="AZ8" authorId="1" shapeId="0" xr:uid="{00000000-0006-0000-0A00-000003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morem dežurat ali biti popoldne 3., 11., 26., 31.-3.11</t>
        </r>
      </text>
    </comment>
    <comment ref="AZ9" authorId="0" shapeId="0" xr:uid="{00000000-0006-0000-0A00-000004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ob sredah</t>
        </r>
      </text>
    </comment>
    <comment ref="AZ11" authorId="0" shapeId="0" xr:uid="{00000000-0006-0000-0A00-000005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 xml:space="preserve">otroski kv program oktobra 15-18,
nadzrna dez bom 6,11
Prosim NE dezurnih 30,31.10. in 1.11, vzela bi 3 KV dezurne, ce lahko med njimi KVIT. 
</t>
        </r>
      </text>
    </comment>
    <comment ref="J18" authorId="0" shapeId="0" xr:uid="{00000000-0006-0000-0A00-000006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dež ali pop</t>
        </r>
      </text>
    </comment>
    <comment ref="J19" authorId="0" shapeId="0" xr:uid="{00000000-0006-0000-0A00-000007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dež ali pop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Maja Šoštarič</author>
  </authors>
  <commentList>
    <comment ref="AY16" authorId="0" shapeId="0" xr:uid="{00000000-0006-0000-0B00-000001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srede</t>
        </r>
      </text>
    </comment>
    <comment ref="AY17" authorId="0" shapeId="0" xr:uid="{00000000-0006-0000-0B00-000002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na anest 5 in 15</t>
        </r>
      </text>
    </comment>
    <comment ref="AY18" authorId="0" shapeId="0" xr:uid="{00000000-0006-0000-0B00-000003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morem 6.-8., 16.-18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BA6" authorId="0" shapeId="0" xr:uid="{00000000-0006-0000-0200-000001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Prosim za 3-4  nedeljo 16.2.
razpisat 27.2-3.3.,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BB9" authorId="0" shapeId="0" xr:uid="{00000000-0006-0000-0300-000001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morem 4.-15.3. in 18.-19.3</t>
        </r>
      </text>
    </comment>
    <comment ref="BB10" authorId="0" shapeId="0" xr:uid="{00000000-0006-0000-0300-000002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9-16.dopust, NE dezurstva ali EDP 21.3., imamo družinsko , dpraznovanje.
Letni dopust od 9-16.3.</t>
        </r>
      </text>
    </comment>
    <comment ref="BB19" authorId="0" shapeId="0" xr:uid="{00000000-0006-0000-0300-000003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morem 2., 11., 15.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Maja Šoštarič</author>
    <author>Microsoft Office User</author>
  </authors>
  <commentList>
    <comment ref="AZ8" authorId="0" shapeId="0" xr:uid="{00000000-0006-0000-0400-000001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sreda prosta</t>
        </r>
      </text>
    </comment>
    <comment ref="AZ10" authorId="0" shapeId="0" xr:uid="{00000000-0006-0000-0400-000002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Dr. Danojevic pravi za 18., 25., 26. Preglejte prosim kdaj je možno.</t>
        </r>
      </text>
    </comment>
    <comment ref="AZ11" authorId="1" shapeId="0" xr:uid="{00000000-0006-0000-0400-000003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aprila ne morem 3., 8., 21.3, pa od 25.4. do 1.5.</t>
        </r>
      </text>
    </comment>
    <comment ref="AZ13" authorId="0" shapeId="0" xr:uid="{00000000-0006-0000-0400-000004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morem dežurat 20.-22. in 30-ega.</t>
        </r>
      </text>
    </comment>
    <comment ref="N26" authorId="2" shapeId="0" xr:uid="{00000000-0006-0000-0400-000005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mcl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Maja Šoštarič</author>
    <author xml:space="preserve"> </author>
  </authors>
  <commentList>
    <comment ref="BA3" authorId="0" shapeId="0" xr:uid="{00000000-0006-0000-0500-000001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17 in 25</t>
        </r>
      </text>
    </comment>
    <comment ref="BD5" authorId="1" shapeId="0" xr:uid="{00000000-0006-0000-0500-000002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v maju ne morem:
22-24.5</t>
        </r>
      </text>
    </comment>
    <comment ref="J24" authorId="0" shapeId="0" xr:uid="{00000000-0006-0000-0500-000003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dežuren</t>
        </r>
      </text>
    </comment>
    <comment ref="J31" authorId="0" shapeId="0" xr:uid="{00000000-0006-0000-0500-000004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dežuren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Maja Šoštarič</author>
  </authors>
  <commentList>
    <comment ref="BA6" authorId="0" shapeId="0" xr:uid="{00000000-0006-0000-0600-000001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5 in 15</t>
        </r>
      </text>
    </comment>
    <comment ref="J26" authorId="0" shapeId="0" xr:uid="{00000000-0006-0000-0600-000002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ne dež ali pop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Maja Šoštarič</author>
  </authors>
  <commentList>
    <comment ref="L2" authorId="0" shapeId="0" xr:uid="{00000000-0006-0000-0700-000001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dopoldan</t>
        </r>
      </text>
    </comment>
    <comment ref="BA4" authorId="0" shapeId="0" xr:uid="{00000000-0006-0000-0700-000002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1.,2., 10., 12.-16., 28.-31.8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Maja Šoštarič</author>
  </authors>
  <commentList>
    <comment ref="BA4" authorId="0" shapeId="0" xr:uid="{00000000-0006-0000-0800-000001000000}">
      <text>
        <r>
          <rPr>
            <sz val="10"/>
            <color rgb="FF000000"/>
            <rFont val="SimSun"/>
            <charset val="134"/>
          </rPr>
          <t>Maja Šoštarič:
dež na anest 21.,23.,29</t>
        </r>
      </text>
    </comment>
    <comment ref="BA7" authorId="0" shapeId="0" xr:uid="{00000000-0006-0000-0800-000002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1.,2., 10., 12.-16., 28.-31.8</t>
        </r>
      </text>
    </comment>
    <comment ref="F30" authorId="0" shapeId="0" xr:uid="{00000000-0006-0000-0800-000003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prost</t>
        </r>
      </text>
    </comment>
    <comment ref="F31" authorId="0" shapeId="0" xr:uid="{00000000-0006-0000-0800-000004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prost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Maja Šoštarič</author>
  </authors>
  <commentList>
    <comment ref="BA5" authorId="0" shapeId="0" xr:uid="{00000000-0006-0000-0900-000001000000}">
      <text>
        <r>
          <rPr>
            <b/>
            <sz val="10"/>
            <color indexed="8"/>
            <rFont val="SimSun"/>
            <charset val="134"/>
          </rPr>
          <t>Microsoft Office User: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za september ne morem 1.,2.,12.-17.9.
Prosila bi te za cim manj torkov.</t>
        </r>
      </text>
    </comment>
    <comment ref="BA6" authorId="1" shapeId="0" xr:uid="{00000000-0006-0000-0900-000002000000}">
      <text>
        <r>
          <rPr>
            <b/>
            <sz val="10"/>
            <color indexed="8"/>
            <rFont val="SimSun"/>
            <charset val="134"/>
          </rPr>
          <t>Maja Šoštarič:</t>
        </r>
        <r>
          <rPr>
            <b/>
            <sz val="10"/>
            <color indexed="8"/>
            <rFont val="SimSun"/>
            <charset val="134"/>
          </rPr>
          <t xml:space="preserve">
</t>
        </r>
        <r>
          <rPr>
            <sz val="10"/>
            <color rgb="FF000000"/>
            <rFont val="SimSun"/>
            <charset val="134"/>
          </rPr>
          <t>20 in 28 na anest</t>
        </r>
      </text>
    </comment>
  </commentList>
</comments>
</file>

<file path=xl/sharedStrings.xml><?xml version="1.0" encoding="utf-8"?>
<sst xmlns="http://schemas.openxmlformats.org/spreadsheetml/2006/main" count="1604" uniqueCount="105">
  <si>
    <t>51☻</t>
  </si>
  <si>
    <t>GOR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</si>
  <si>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</si>
  <si>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</si>
  <si>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</si>
  <si>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</si>
  <si>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</si>
  <si>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</si>
  <si>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</si>
  <si>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</si>
  <si>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</si>
  <si>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</si>
  <si>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</si>
  <si>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</si>
  <si>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</si>
  <si>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</si>
  <si>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</si>
  <si>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</si>
  <si>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</si>
  <si>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</si>
  <si>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</si>
  <si>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</si>
  <si>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</si>
  <si>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</si>
  <si>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</si>
  <si>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HOL</t>
  </si>
  <si>
    <t>SO</t>
  </si>
  <si>
    <t>BUT</t>
  </si>
  <si>
    <t>ŽRJ</t>
  </si>
  <si>
    <t>51$</t>
  </si>
  <si>
    <t>NOV3</t>
  </si>
  <si>
    <t>52$</t>
  </si>
  <si>
    <t>JNK</t>
  </si>
  <si>
    <t>KVIT$</t>
  </si>
  <si>
    <t>NOV4</t>
  </si>
  <si>
    <t>☺</t>
  </si>
  <si>
    <r>
      <t>U</t>
    </r>
    <r>
      <rPr>
        <b/>
        <sz val="14"/>
        <color indexed="53"/>
        <rFont val="SimSun"/>
        <charset val="134"/>
      </rPr>
      <t>☺</t>
    </r>
  </si>
  <si>
    <r>
      <t>51</t>
    </r>
    <r>
      <rPr>
        <b/>
        <sz val="14"/>
        <color indexed="53"/>
        <rFont val="SimSun"/>
        <charset val="134"/>
      </rPr>
      <t>☺</t>
    </r>
  </si>
  <si>
    <r>
      <t>52</t>
    </r>
    <r>
      <rPr>
        <b/>
        <sz val="14"/>
        <color indexed="53"/>
        <rFont val="SimSun"/>
        <charset val="134"/>
      </rPr>
      <t>☺</t>
    </r>
  </si>
  <si>
    <t>51¶</t>
  </si>
  <si>
    <t>52¶</t>
  </si>
  <si>
    <r>
      <t>KVIT</t>
    </r>
    <r>
      <rPr>
        <b/>
        <sz val="8"/>
        <color indexed="14"/>
        <rFont val="SimSun"/>
        <charset val="134"/>
      </rPr>
      <t>☺</t>
    </r>
  </si>
  <si>
    <t>KO</t>
  </si>
  <si>
    <t>Rt</t>
  </si>
  <si>
    <t>Rt☻</t>
  </si>
  <si>
    <r>
      <t>Rt</t>
    </r>
    <r>
      <rPr>
        <b/>
        <sz val="14"/>
        <color indexed="53"/>
        <rFont val="SimSun"/>
        <charset val="134"/>
      </rPr>
      <t>☺</t>
    </r>
  </si>
  <si>
    <t>Am</t>
  </si>
  <si>
    <t>Am☻</t>
  </si>
  <si>
    <r>
      <t>Am</t>
    </r>
    <r>
      <rPr>
        <b/>
        <sz val="14"/>
        <color indexed="53"/>
        <rFont val="SimSun"/>
        <charset val="134"/>
      </rPr>
      <t>☺</t>
    </r>
  </si>
  <si>
    <t>Ta</t>
  </si>
  <si>
    <t>Ta☻</t>
  </si>
  <si>
    <r>
      <t>Ta</t>
    </r>
    <r>
      <rPr>
        <b/>
        <sz val="14"/>
        <color indexed="53"/>
        <rFont val="SimSun"/>
        <charset val="134"/>
      </rPr>
      <t>☺</t>
    </r>
  </si>
  <si>
    <t>Rf</t>
  </si>
  <si>
    <r>
      <t>Rf</t>
    </r>
    <r>
      <rPr>
        <sz val="11"/>
        <color indexed="8"/>
        <rFont val="SimSun"/>
        <charset val="134"/>
      </rPr>
      <t>☻</t>
    </r>
  </si>
  <si>
    <r>
      <t>Rf</t>
    </r>
    <r>
      <rPr>
        <b/>
        <sz val="14"/>
        <color indexed="53"/>
        <rFont val="SimSun"/>
        <charset val="134"/>
      </rPr>
      <t>☺</t>
    </r>
  </si>
  <si>
    <t>TAV</t>
  </si>
  <si>
    <t>Σ</t>
  </si>
  <si>
    <t>$</t>
  </si>
  <si>
    <t>TX</t>
  </si>
  <si>
    <t>¶</t>
  </si>
  <si>
    <r>
      <rPr>
        <sz val="10"/>
        <color indexed="50"/>
        <rFont val="SimSun"/>
        <charset val="134"/>
      </rPr>
      <t>©</t>
    </r>
    <r>
      <rPr>
        <sz val="8"/>
        <color indexed="8"/>
        <rFont val="SimSun"/>
        <charset val="134"/>
      </rPr>
      <t>☻</t>
    </r>
  </si>
  <si>
    <r>
      <rPr>
        <sz val="10"/>
        <color indexed="50"/>
        <rFont val="SimSun"/>
        <charset val="134"/>
      </rPr>
      <t>®</t>
    </r>
    <r>
      <rPr>
        <sz val="8"/>
        <color indexed="8"/>
        <rFont val="SimSun"/>
        <charset val="134"/>
      </rPr>
      <t>☻</t>
    </r>
  </si>
  <si>
    <t>©</t>
  </si>
  <si>
    <t>®</t>
  </si>
  <si>
    <t>2020</t>
  </si>
  <si>
    <t>ZUN</t>
  </si>
  <si>
    <t>Brez</t>
  </si>
  <si>
    <t>Op</t>
  </si>
  <si>
    <t>51☺</t>
  </si>
  <si>
    <t>POR</t>
  </si>
  <si>
    <t>ŠTU</t>
  </si>
  <si>
    <t>KOS</t>
  </si>
  <si>
    <t>MIR</t>
  </si>
  <si>
    <t>JAN</t>
  </si>
  <si>
    <t>PPK</t>
  </si>
  <si>
    <t>MF</t>
  </si>
  <si>
    <t>NPK</t>
  </si>
  <si>
    <t>KVIT☺</t>
  </si>
  <si>
    <t xml:space="preserve"> </t>
  </si>
  <si>
    <t>54</t>
  </si>
  <si>
    <t>MI/ŠT</t>
  </si>
  <si>
    <t>INS</t>
  </si>
  <si>
    <t>C-IF</t>
  </si>
  <si>
    <t>krož</t>
  </si>
  <si>
    <t>NOV2</t>
  </si>
  <si>
    <t>ANE</t>
  </si>
  <si>
    <t>ŠT</t>
  </si>
  <si>
    <t>GRY</t>
  </si>
  <si>
    <t>NOV1</t>
  </si>
  <si>
    <t>POD</t>
  </si>
  <si>
    <t>RF</t>
  </si>
  <si>
    <t>ZP</t>
  </si>
  <si>
    <t>BoŽ</t>
  </si>
  <si>
    <t>ANĐ</t>
  </si>
  <si>
    <t>UZ</t>
  </si>
  <si>
    <t>44</t>
  </si>
  <si>
    <t>53</t>
  </si>
  <si>
    <t>RFA</t>
  </si>
  <si>
    <t>RTG</t>
  </si>
  <si>
    <t>KAR</t>
  </si>
  <si>
    <r>
      <rPr>
        <sz val="10"/>
        <color indexed="50"/>
        <rFont val="Liberation Sans"/>
        <charset val="2"/>
      </rPr>
      <t>®</t>
    </r>
    <r>
      <rPr>
        <sz val="8"/>
        <color indexed="8"/>
        <rFont val="Liberation Sans"/>
        <charset val="2"/>
      </rPr>
      <t>☻</t>
    </r>
  </si>
  <si>
    <r>
      <rPr>
        <sz val="10"/>
        <color indexed="50"/>
        <rFont val="Liberation Sans"/>
        <charset val="2"/>
      </rPr>
      <t>©</t>
    </r>
    <r>
      <rPr>
        <sz val="8"/>
        <color indexed="8"/>
        <rFont val="Liberation Sans"/>
        <charset val="2"/>
      </rPr>
      <t>☻</t>
    </r>
  </si>
  <si>
    <t>Pregled  2020</t>
  </si>
  <si>
    <t>ŠTU,1,5</t>
  </si>
  <si>
    <t xml:space="preserve">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</si>
</sst>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 &quot;mmm"/>
    <numFmt numFmtId="165" formatCode="ddd"/>
    <numFmt numFmtId="166" formatCode="d&quot;/ &quot;mmm&quot; &quot;yy"/>
  </numFmts>
  <fonts count="56">
    <font>
      <sz val="10"/>
      <color rgb="FF000000"/>
      <name val="SimSun"/>
      <charset val="134"/>
    </font>
    <font>
      <b/>
      <sz val="10"/>
      <color indexed="8"/>
      <name val="SimSun"/>
      <charset val="134"/>
    </font>
    <font>
      <b/>
      <sz val="14"/>
      <color indexed="53"/>
      <name val="SimSun"/>
      <charset val="134"/>
    </font>
    <font>
      <b/>
      <sz val="8"/>
      <color indexed="14"/>
      <name val="SimSun"/>
      <charset val="134"/>
    </font>
    <font>
      <sz val="11"/>
      <color indexed="8"/>
      <name val="SimSun"/>
      <charset val="134"/>
    </font>
    <font>
      <sz val="10"/>
      <color indexed="50"/>
      <name val="SimSun"/>
      <charset val="134"/>
    </font>
    <font>
      <sz val="8"/>
      <color indexed="8"/>
      <name val="SimSun"/>
      <charset val="134"/>
    </font>
    <font>
      <sz val="10"/>
      <color indexed="50"/>
      <name val="Liberation Sans"/>
      <charset val="2"/>
    </font>
    <font>
      <sz val="8"/>
      <color indexed="8"/>
      <name val="Liberation Sans"/>
      <charset val="2"/>
    </font>
    <font>
      <sz val="10"/>
      <color rgb="FF000000"/>
      <name val="SimSun"/>
      <charset val="134"/>
    </font>
    <font>
      <b/>
      <sz val="10"/>
      <color rgb="FF000000"/>
      <name val="SimSun"/>
      <charset val="134"/>
    </font>
    <font>
      <sz val="10"/>
      <color rgb="FFFFFFFF"/>
      <name val="SimSun"/>
      <charset val="134"/>
    </font>
    <font>
      <sz val="10"/>
      <color rgb="FFCC0000"/>
      <name val="SimSun"/>
      <charset val="134"/>
    </font>
    <font>
      <b/>
      <sz val="6"/>
      <color rgb="FF000000"/>
      <name val="SimSun"/>
      <charset val="134"/>
    </font>
    <font>
      <b/>
      <sz val="10"/>
      <color rgb="FFFFFF00"/>
      <name val="SimSun"/>
      <charset val="134"/>
    </font>
    <font>
      <b/>
      <sz val="15"/>
      <color rgb="FF000000"/>
      <name val="SimSun"/>
      <charset val="134"/>
    </font>
    <font>
      <b/>
      <sz val="11"/>
      <color rgb="FF000000"/>
      <name val="SimSun"/>
      <charset val="134"/>
    </font>
    <font>
      <b/>
      <sz val="14"/>
      <color rgb="FF000000"/>
      <name val="SimSun"/>
      <charset val="134"/>
    </font>
    <font>
      <b/>
      <sz val="10"/>
      <color rgb="FFFFFFFF"/>
      <name val="SimSun"/>
      <charset val="134"/>
    </font>
    <font>
      <i/>
      <sz val="10"/>
      <color rgb="FF808080"/>
      <name val="SimSun"/>
      <charset val="134"/>
    </font>
    <font>
      <sz val="10"/>
      <color rgb="FF006600"/>
      <name val="SimSun"/>
      <charset val="134"/>
    </font>
    <font>
      <b/>
      <sz val="24"/>
      <color rgb="FF000000"/>
      <name val="SimSun"/>
      <charset val="134"/>
    </font>
    <font>
      <sz val="18"/>
      <color rgb="FF000000"/>
      <name val="SimSun"/>
      <charset val="134"/>
    </font>
    <font>
      <sz val="12"/>
      <color rgb="FF000000"/>
      <name val="SimSun"/>
      <charset val="134"/>
    </font>
    <font>
      <b/>
      <i/>
      <sz val="16"/>
      <color rgb="FF000000"/>
      <name val="SimSun"/>
      <charset val="134"/>
    </font>
    <font>
      <b/>
      <sz val="6"/>
      <color rgb="FF000000"/>
      <name val="Arial"/>
      <family val="2"/>
    </font>
    <font>
      <sz val="10"/>
      <color rgb="FF996600"/>
      <name val="SimSun"/>
      <charset val="134"/>
    </font>
    <font>
      <sz val="10"/>
      <color rgb="FF333333"/>
      <name val="SimSun"/>
      <charset val="134"/>
    </font>
    <font>
      <b/>
      <sz val="14"/>
      <color rgb="FF000000"/>
      <name val="Arial"/>
      <family val="2"/>
    </font>
    <font>
      <b/>
      <i/>
      <u/>
      <sz val="10"/>
      <color rgb="FF000000"/>
      <name val="SimSun"/>
      <charset val="134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3366"/>
      <name val="Arial"/>
      <family val="2"/>
    </font>
    <font>
      <sz val="8"/>
      <color rgb="FFFF420E"/>
      <name val="Arial"/>
      <family val="2"/>
    </font>
    <font>
      <b/>
      <sz val="6"/>
      <color rgb="FFFF3366"/>
      <name val="Arial"/>
      <family val="2"/>
    </font>
    <font>
      <b/>
      <sz val="8"/>
      <color rgb="FFFF420E"/>
      <name val="Arial"/>
      <family val="2"/>
    </font>
    <font>
      <b/>
      <sz val="10"/>
      <color rgb="FF000000"/>
      <name val="Arial"/>
      <family val="2"/>
    </font>
    <font>
      <sz val="6"/>
      <color rgb="FF000000"/>
      <name val="Arial"/>
      <family val="2"/>
    </font>
    <font>
      <sz val="8"/>
      <color rgb="FF468A1A"/>
      <name val="Arial1"/>
      <charset val="134"/>
    </font>
    <font>
      <sz val="10"/>
      <color rgb="FF468A1A"/>
      <name val="Arial1"/>
      <charset val="134"/>
    </font>
    <font>
      <b/>
      <sz val="11"/>
      <color rgb="FFFF3333"/>
      <name val="Arial"/>
      <family val="2"/>
    </font>
    <font>
      <b/>
      <sz val="8"/>
      <color rgb="FFDC2300"/>
      <name val="Arial"/>
      <family val="2"/>
    </font>
    <font>
      <b/>
      <sz val="15"/>
      <color rgb="FF000000"/>
      <name val="Arial"/>
      <family val="2"/>
    </font>
    <font>
      <sz val="8"/>
      <color rgb="FF000000"/>
      <name val="Arial Black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SimSun"/>
      <charset val="134"/>
    </font>
    <font>
      <b/>
      <sz val="6"/>
      <color rgb="FFFF0000"/>
      <name val="Arial"/>
      <family val="2"/>
    </font>
    <font>
      <sz val="8"/>
      <color rgb="FF468A1A"/>
      <name val="Arial"/>
      <family val="2"/>
    </font>
    <font>
      <sz val="10"/>
      <color rgb="FF468A1A"/>
      <name val="Arial"/>
      <family val="2"/>
    </font>
    <font>
      <b/>
      <sz val="12"/>
      <color rgb="FF000000"/>
      <name val="Arial"/>
      <family val="2"/>
    </font>
    <font>
      <b/>
      <sz val="15"/>
      <color rgb="FFFF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  <charset val="134"/>
    </font>
    <font>
      <sz val="2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FFFF"/>
        <bgColor rgb="FFCCFFFF"/>
      </patternFill>
    </fill>
    <fill>
      <patternFill patternType="solid">
        <fgColor rgb="FFFF6633"/>
        <bgColor rgb="FFFF6633"/>
      </patternFill>
    </fill>
    <fill>
      <patternFill patternType="solid">
        <fgColor rgb="FFFFCC99"/>
        <bgColor rgb="FFFFCC99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E6E64C"/>
        <bgColor rgb="FFE6E64C"/>
      </patternFill>
    </fill>
    <fill>
      <patternFill patternType="solid">
        <fgColor rgb="FFFFCC00"/>
        <bgColor rgb="FFFFCC00"/>
      </patternFill>
    </fill>
    <fill>
      <patternFill patternType="solid">
        <fgColor rgb="FFFF8080"/>
        <bgColor rgb="FFFF808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6">
    <xf numFmtId="0" fontId="0" fillId="0" borderId="0"/>
    <xf numFmtId="0" fontId="10" fillId="0" borderId="0" applyNumberFormat="0" applyBorder="0" applyProtection="0"/>
    <xf numFmtId="0" fontId="11" fillId="2" borderId="0" applyNumberFormat="0" applyBorder="0" applyProtection="0"/>
    <xf numFmtId="0" fontId="11" fillId="3" borderId="0" applyNumberFormat="0" applyBorder="0" applyProtection="0"/>
    <xf numFmtId="0" fontId="10" fillId="4" borderId="0" applyNumberFormat="0" applyBorder="0" applyProtection="0"/>
    <xf numFmtId="0" fontId="12" fillId="5" borderId="0" applyNumberFormat="0" applyBorder="0" applyProtection="0"/>
    <xf numFmtId="0" fontId="13" fillId="6" borderId="0" applyNumberFormat="0" applyBorder="0" applyProtection="0"/>
    <xf numFmtId="0" fontId="14" fillId="2" borderId="0" applyNumberFormat="0" applyBorder="0" applyProtection="0"/>
    <xf numFmtId="0" fontId="13" fillId="6" borderId="1" applyNumberFormat="0" applyProtection="0"/>
    <xf numFmtId="0" fontId="13" fillId="6" borderId="1" applyNumberFormat="0" applyProtection="0"/>
    <xf numFmtId="0" fontId="15" fillId="7" borderId="0" applyNumberFormat="0" applyBorder="0" applyProtection="0"/>
    <xf numFmtId="0" fontId="16" fillId="8" borderId="0" applyNumberFormat="0" applyBorder="0" applyProtection="0"/>
    <xf numFmtId="0" fontId="17" fillId="9" borderId="0" applyNumberFormat="0" applyBorder="0" applyProtection="0"/>
    <xf numFmtId="0" fontId="14" fillId="2" borderId="0" applyNumberFormat="0" applyBorder="0" applyProtection="0"/>
    <xf numFmtId="0" fontId="13" fillId="6" borderId="1" applyNumberFormat="0" applyProtection="0"/>
    <xf numFmtId="0" fontId="15" fillId="7" borderId="0" applyNumberFormat="0" applyBorder="0" applyProtection="0"/>
    <xf numFmtId="0" fontId="16" fillId="8" borderId="0" applyNumberFormat="0" applyBorder="0" applyProtection="0"/>
    <xf numFmtId="0" fontId="15" fillId="7" borderId="0" applyNumberFormat="0" applyBorder="0" applyProtection="0"/>
    <xf numFmtId="0" fontId="17" fillId="9" borderId="0" applyNumberFormat="0" applyBorder="0" applyProtection="0"/>
    <xf numFmtId="0" fontId="14" fillId="2" borderId="0" applyNumberFormat="0" applyBorder="0" applyProtection="0"/>
    <xf numFmtId="0" fontId="15" fillId="7" borderId="0" applyNumberFormat="0" applyBorder="0" applyProtection="0"/>
    <xf numFmtId="0" fontId="16" fillId="8" borderId="0" applyNumberFormat="0" applyBorder="0" applyProtection="0"/>
    <xf numFmtId="0" fontId="17" fillId="9" borderId="0" applyNumberFormat="0" applyBorder="0" applyProtection="0"/>
    <xf numFmtId="0" fontId="14" fillId="2" borderId="0" applyNumberFormat="0" applyBorder="0" applyProtection="0"/>
    <xf numFmtId="0" fontId="13" fillId="6" borderId="1" applyNumberFormat="0" applyProtection="0"/>
    <xf numFmtId="0" fontId="13" fillId="6" borderId="1" applyNumberFormat="0" applyProtection="0"/>
    <xf numFmtId="0" fontId="15" fillId="7" borderId="0" applyNumberFormat="0" applyBorder="0" applyProtection="0"/>
    <xf numFmtId="0" fontId="16" fillId="8" borderId="0" applyNumberFormat="0" applyBorder="0" applyProtection="0"/>
    <xf numFmtId="0" fontId="16" fillId="8" borderId="0" applyNumberFormat="0" applyBorder="0" applyProtection="0"/>
    <xf numFmtId="0" fontId="17" fillId="9" borderId="0" applyNumberFormat="0" applyBorder="0" applyProtection="0"/>
    <xf numFmtId="0" fontId="14" fillId="2" borderId="0" applyNumberFormat="0" applyBorder="0" applyProtection="0"/>
    <xf numFmtId="0" fontId="13" fillId="6" borderId="1" applyNumberFormat="0" applyProtection="0"/>
    <xf numFmtId="0" fontId="15" fillId="7" borderId="0" applyNumberFormat="0" applyBorder="0" applyProtection="0"/>
    <xf numFmtId="0" fontId="16" fillId="8" borderId="0" applyNumberFormat="0" applyBorder="0" applyProtection="0"/>
    <xf numFmtId="0" fontId="17" fillId="9" borderId="0" applyNumberFormat="0" applyBorder="0" applyProtection="0"/>
    <xf numFmtId="0" fontId="14" fillId="2" borderId="0" applyNumberFormat="0" applyBorder="0" applyProtection="0"/>
    <xf numFmtId="0" fontId="13" fillId="6" borderId="1" applyNumberFormat="0" applyProtection="0"/>
    <xf numFmtId="0" fontId="15" fillId="7" borderId="0" applyNumberFormat="0" applyBorder="0" applyProtection="0"/>
    <xf numFmtId="0" fontId="14" fillId="2" borderId="0" applyNumberFormat="0" applyBorder="0" applyProtection="0"/>
    <xf numFmtId="0" fontId="17" fillId="9" borderId="0" applyNumberFormat="0" applyBorder="0" applyProtection="0"/>
    <xf numFmtId="0" fontId="17" fillId="9" borderId="0" applyNumberFormat="0" applyBorder="0" applyProtection="0"/>
    <xf numFmtId="0" fontId="16" fillId="8" borderId="0" applyNumberFormat="0" applyBorder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4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1" applyNumberFormat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Protection="0"/>
    <xf numFmtId="0" fontId="10" fillId="8" borderId="0" applyNumberFormat="0" applyBorder="0" applyAlignment="0" applyProtection="0"/>
    <xf numFmtId="0" fontId="10" fillId="6" borderId="1" applyNumberFormat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4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1" applyNumberFormat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Protection="0"/>
    <xf numFmtId="0" fontId="10" fillId="8" borderId="0" applyNumberFormat="0" applyBorder="0" applyAlignment="0" applyProtection="0"/>
    <xf numFmtId="0" fontId="10" fillId="6" borderId="1" applyNumberFormat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4" fillId="2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1" applyNumberFormat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4" fillId="2" borderId="0" applyNumberFormat="0" applyBorder="0" applyAlignment="0" applyProtection="0"/>
    <xf numFmtId="0" fontId="15" fillId="7" borderId="0" applyNumberFormat="0" applyBorder="0" applyProtection="0"/>
    <xf numFmtId="0" fontId="10" fillId="8" borderId="0" applyNumberFormat="0" applyBorder="0" applyAlignment="0" applyProtection="0"/>
    <xf numFmtId="0" fontId="10" fillId="6" borderId="1" applyNumberFormat="0" applyAlignment="0" applyProtection="0"/>
    <xf numFmtId="0" fontId="16" fillId="8" borderId="0" applyNumberFormat="0" applyBorder="0" applyProtection="0"/>
    <xf numFmtId="0" fontId="17" fillId="9" borderId="0" applyNumberFormat="0" applyBorder="0" applyProtection="0"/>
    <xf numFmtId="0" fontId="18" fillId="10" borderId="0" applyNumberFormat="0" applyBorder="0" applyProtection="0"/>
    <xf numFmtId="0" fontId="13" fillId="6" borderId="1" applyNumberFormat="0" applyProtection="0"/>
    <xf numFmtId="0" fontId="19" fillId="0" borderId="0" applyNumberFormat="0" applyBorder="0" applyProtection="0"/>
    <xf numFmtId="0" fontId="20" fillId="11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3" fillId="0" borderId="0" applyNumberFormat="0" applyBorder="0" applyProtection="0"/>
    <xf numFmtId="0" fontId="24" fillId="0" borderId="0" applyNumberFormat="0" applyBorder="0" applyProtection="0">
      <alignment horizontal="center" textRotation="90"/>
    </xf>
    <xf numFmtId="166" fontId="25" fillId="6" borderId="0" applyBorder="0" applyProtection="0"/>
    <xf numFmtId="166" fontId="25" fillId="6" borderId="1" applyProtection="0">
      <alignment horizontal="center" vertical="center" shrinkToFit="1"/>
    </xf>
    <xf numFmtId="0" fontId="26" fillId="12" borderId="0" applyNumberFormat="0" applyBorder="0" applyProtection="0"/>
    <xf numFmtId="0" fontId="27" fillId="12" borderId="2" applyNumberFormat="0" applyProtection="0"/>
    <xf numFmtId="0" fontId="28" fillId="9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9" fillId="0" borderId="0" applyNumberFormat="0" applyFont="0" applyBorder="0" applyProtection="0"/>
    <xf numFmtId="0" fontId="9" fillId="0" borderId="0" applyNumberFormat="0" applyFont="0" applyBorder="0" applyProtection="0"/>
    <xf numFmtId="0" fontId="12" fillId="0" borderId="0" applyNumberFormat="0" applyBorder="0" applyProtection="0"/>
  </cellStyleXfs>
  <cellXfs count="120">
    <xf numFmtId="0" fontId="0" fillId="0" borderId="0" xfId="0"/>
    <xf numFmtId="0" fontId="30" fillId="0" borderId="0" xfId="0" applyFont="1" applyAlignment="1" applyProtection="1">
      <alignment shrinkToFit="1"/>
    </xf>
    <xf numFmtId="0" fontId="31" fillId="0" borderId="0" xfId="0" applyFont="1" applyProtection="1">
      <protection locked="0"/>
    </xf>
    <xf numFmtId="0" fontId="31" fillId="0" borderId="0" xfId="0" applyFont="1" applyProtection="1"/>
    <xf numFmtId="0" fontId="0" fillId="0" borderId="0" xfId="0" applyProtection="1">
      <protection locked="0"/>
    </xf>
    <xf numFmtId="49" fontId="30" fillId="0" borderId="1" xfId="0" applyNumberFormat="1" applyFont="1" applyFill="1" applyBorder="1" applyAlignment="1" applyProtection="1">
      <alignment horizontal="center" vertical="center" shrinkToFit="1"/>
    </xf>
    <xf numFmtId="49" fontId="32" fillId="13" borderId="1" xfId="0" applyNumberFormat="1" applyFont="1" applyFill="1" applyBorder="1" applyAlignment="1" applyProtection="1">
      <alignment horizontal="center" vertical="center" shrinkToFit="1"/>
    </xf>
    <xf numFmtId="49" fontId="25" fillId="0" borderId="1" xfId="0" applyNumberFormat="1" applyFont="1" applyFill="1" applyBorder="1" applyAlignment="1" applyProtection="1">
      <alignment horizontal="center" vertical="center" shrinkToFit="1"/>
    </xf>
    <xf numFmtId="49" fontId="32" fillId="0" borderId="1" xfId="0" applyNumberFormat="1" applyFont="1" applyFill="1" applyBorder="1" applyAlignment="1" applyProtection="1">
      <alignment horizontal="center" vertical="center" shrinkToFit="1"/>
    </xf>
    <xf numFmtId="49" fontId="32" fillId="6" borderId="1" xfId="0" applyNumberFormat="1" applyFont="1" applyFill="1" applyBorder="1" applyAlignment="1" applyProtection="1">
      <alignment horizontal="center" vertical="center" shrinkToFit="1"/>
    </xf>
    <xf numFmtId="49" fontId="30" fillId="14" borderId="1" xfId="0" applyNumberFormat="1" applyFont="1" applyFill="1" applyBorder="1" applyAlignment="1" applyProtection="1">
      <alignment horizontal="center" vertical="center" shrinkToFit="1"/>
    </xf>
    <xf numFmtId="49" fontId="25" fillId="14" borderId="1" xfId="0" applyNumberFormat="1" applyFont="1" applyFill="1" applyBorder="1" applyAlignment="1" applyProtection="1">
      <alignment horizontal="center" vertical="center" shrinkToFit="1"/>
    </xf>
    <xf numFmtId="49" fontId="33" fillId="0" borderId="1" xfId="0" applyNumberFormat="1" applyFont="1" applyFill="1" applyBorder="1" applyAlignment="1" applyProtection="1">
      <alignment horizontal="center" vertical="center" shrinkToFit="1"/>
    </xf>
    <xf numFmtId="49" fontId="33" fillId="6" borderId="1" xfId="0" applyNumberFormat="1" applyFont="1" applyFill="1" applyBorder="1" applyAlignment="1" applyProtection="1">
      <alignment horizontal="center" vertical="center" shrinkToFit="1"/>
    </xf>
    <xf numFmtId="49" fontId="34" fillId="0" borderId="1" xfId="0" applyNumberFormat="1" applyFont="1" applyFill="1" applyBorder="1" applyAlignment="1" applyProtection="1">
      <alignment horizontal="center" vertical="center" shrinkToFit="1"/>
    </xf>
    <xf numFmtId="49" fontId="35" fillId="0" borderId="1" xfId="0" applyNumberFormat="1" applyFont="1" applyFill="1" applyBorder="1" applyAlignment="1" applyProtection="1">
      <alignment horizontal="center" vertical="center" shrinkToFit="1"/>
    </xf>
    <xf numFmtId="0" fontId="32" fillId="0" borderId="0" xfId="0" applyFont="1" applyAlignment="1" applyProtection="1">
      <alignment horizontal="center" vertical="center" shrinkToFit="1"/>
    </xf>
    <xf numFmtId="49" fontId="36" fillId="0" borderId="1" xfId="0" applyNumberFormat="1" applyFont="1" applyFill="1" applyBorder="1" applyAlignment="1" applyProtection="1">
      <alignment horizontal="center" vertical="center" shrinkToFit="1"/>
    </xf>
    <xf numFmtId="165" fontId="37" fillId="0" borderId="1" xfId="0" applyNumberFormat="1" applyFont="1" applyFill="1" applyBorder="1" applyAlignment="1" applyProtection="1">
      <alignment horizontal="center" vertical="center" shrinkToFit="1"/>
    </xf>
    <xf numFmtId="165" fontId="38" fillId="0" borderId="1" xfId="0" applyNumberFormat="1" applyFont="1" applyBorder="1" applyAlignment="1" applyProtection="1">
      <alignment horizontal="center" vertical="center" shrinkToFit="1"/>
    </xf>
    <xf numFmtId="165" fontId="25" fillId="15" borderId="1" xfId="0" applyNumberFormat="1" applyFont="1" applyFill="1" applyBorder="1" applyAlignment="1" applyProtection="1">
      <alignment horizontal="center" vertical="center" shrinkToFit="1"/>
    </xf>
    <xf numFmtId="165" fontId="25" fillId="0" borderId="1" xfId="0" applyNumberFormat="1" applyFont="1" applyFill="1" applyBorder="1" applyAlignment="1" applyProtection="1">
      <alignment horizontal="center" vertical="center" shrinkToFit="1"/>
    </xf>
    <xf numFmtId="0" fontId="39" fillId="0" borderId="1" xfId="0" applyFont="1" applyBorder="1"/>
    <xf numFmtId="0" fontId="40" fillId="0" borderId="1" xfId="0" applyFont="1" applyBorder="1"/>
    <xf numFmtId="49" fontId="41" fillId="0" borderId="1" xfId="0" applyNumberFormat="1" applyFont="1" applyFill="1" applyBorder="1" applyAlignment="1" applyProtection="1">
      <alignment horizontal="center" vertical="center" shrinkToFit="1"/>
    </xf>
    <xf numFmtId="165" fontId="38" fillId="0" borderId="1" xfId="0" applyNumberFormat="1" applyFont="1" applyFill="1" applyBorder="1" applyAlignment="1" applyProtection="1">
      <alignment horizontal="center" vertical="center" shrinkToFit="1"/>
    </xf>
    <xf numFmtId="49" fontId="32" fillId="13" borderId="1" xfId="0" applyNumberFormat="1" applyFont="1" applyFill="1" applyBorder="1" applyAlignment="1" applyProtection="1">
      <alignment horizontal="center" vertical="center" shrinkToFit="1"/>
      <protection locked="0"/>
    </xf>
    <xf numFmtId="49" fontId="42" fillId="15" borderId="1" xfId="0" applyNumberFormat="1" applyFont="1" applyFill="1" applyBorder="1" applyAlignment="1" applyProtection="1">
      <alignment horizontal="center" vertical="center" shrinkToFit="1"/>
      <protection locked="0"/>
    </xf>
    <xf numFmtId="49" fontId="32" fillId="15" borderId="1" xfId="0" applyNumberFormat="1" applyFont="1" applyFill="1" applyBorder="1" applyAlignment="1" applyProtection="1">
      <alignment horizontal="center" vertical="center" shrinkToFit="1"/>
      <protection locked="0"/>
    </xf>
    <xf numFmtId="49" fontId="43" fillId="0" borderId="1" xfId="0" applyNumberFormat="1" applyFont="1" applyFill="1" applyBorder="1" applyAlignment="1" applyProtection="1">
      <alignment horizontal="center" vertical="center" shrinkToFit="1"/>
    </xf>
    <xf numFmtId="49" fontId="28" fillId="0" borderId="1" xfId="0" applyNumberFormat="1" applyFont="1" applyFill="1" applyBorder="1" applyAlignment="1" applyProtection="1">
      <alignment horizontal="center" vertical="center" shrinkToFit="1"/>
    </xf>
    <xf numFmtId="49" fontId="30" fillId="0" borderId="1" xfId="0" applyNumberFormat="1" applyFont="1" applyBorder="1" applyAlignment="1" applyProtection="1">
      <alignment horizontal="center" shrinkToFit="1"/>
    </xf>
    <xf numFmtId="49" fontId="44" fillId="0" borderId="1" xfId="0" applyNumberFormat="1" applyFont="1" applyBorder="1" applyAlignment="1" applyProtection="1">
      <alignment horizontal="center" shrinkToFit="1"/>
    </xf>
    <xf numFmtId="49" fontId="30" fillId="0" borderId="0" xfId="0" applyNumberFormat="1" applyFont="1" applyAlignment="1" applyProtection="1">
      <alignment horizontal="center" shrinkToFit="1"/>
    </xf>
    <xf numFmtId="49" fontId="45" fillId="0" borderId="0" xfId="0" applyNumberFormat="1" applyFont="1" applyAlignment="1" applyProtection="1">
      <alignment horizontal="center" shrinkToFit="1"/>
    </xf>
    <xf numFmtId="49" fontId="45" fillId="0" borderId="0" xfId="0" applyNumberFormat="1" applyFont="1" applyAlignment="1" applyProtection="1">
      <alignment shrinkToFit="1"/>
    </xf>
    <xf numFmtId="0" fontId="45" fillId="0" borderId="0" xfId="0" applyFont="1" applyAlignment="1" applyProtection="1">
      <protection locked="0"/>
    </xf>
    <xf numFmtId="0" fontId="45" fillId="0" borderId="0" xfId="0" applyFont="1" applyAlignment="1" applyProtection="1"/>
    <xf numFmtId="164" fontId="25" fillId="9" borderId="1" xfId="0" applyNumberFormat="1" applyFont="1" applyFill="1" applyBorder="1" applyAlignment="1" applyProtection="1">
      <alignment horizontal="center" vertical="center" shrinkToFit="1"/>
    </xf>
    <xf numFmtId="0" fontId="25" fillId="9" borderId="3" xfId="0" applyFont="1" applyFill="1" applyBorder="1" applyAlignment="1" applyProtection="1">
      <alignment horizontal="center" vertical="center"/>
    </xf>
    <xf numFmtId="49" fontId="30" fillId="9" borderId="1" xfId="0" applyNumberFormat="1" applyFont="1" applyFill="1" applyBorder="1" applyAlignment="1" applyProtection="1">
      <alignment horizontal="center" vertical="center" shrinkToFit="1"/>
      <protection locked="0"/>
    </xf>
    <xf numFmtId="49" fontId="32" fillId="6" borderId="1" xfId="0" applyNumberFormat="1" applyFont="1" applyFill="1" applyBorder="1" applyAlignment="1" applyProtection="1">
      <alignment horizontal="center" vertical="center" shrinkToFit="1"/>
      <protection locked="0"/>
    </xf>
    <xf numFmtId="49" fontId="33" fillId="6" borderId="1" xfId="0" applyNumberFormat="1" applyFont="1" applyFill="1" applyBorder="1" applyAlignment="1" applyProtection="1">
      <alignment horizontal="center" vertical="center" shrinkToFit="1"/>
      <protection locked="0"/>
    </xf>
    <xf numFmtId="1" fontId="45" fillId="0" borderId="0" xfId="0" applyNumberFormat="1" applyFont="1" applyAlignment="1" applyProtection="1">
      <alignment horizontal="center" vertical="center" shrinkToFit="1"/>
    </xf>
    <xf numFmtId="1" fontId="46" fillId="0" borderId="0" xfId="0" applyNumberFormat="1" applyFont="1" applyFill="1" applyAlignment="1" applyProtection="1">
      <alignment horizontal="center" vertical="center" shrinkToFit="1"/>
    </xf>
    <xf numFmtId="0" fontId="45" fillId="16" borderId="0" xfId="0" applyFont="1" applyFill="1" applyAlignment="1" applyProtection="1"/>
    <xf numFmtId="0" fontId="0" fillId="0" borderId="0" xfId="0" applyProtection="1"/>
    <xf numFmtId="164" fontId="25" fillId="0" borderId="1" xfId="0" applyNumberFormat="1" applyFont="1" applyFill="1" applyBorder="1" applyAlignment="1" applyProtection="1">
      <alignment horizontal="center" vertical="center" shrinkToFit="1"/>
    </xf>
    <xf numFmtId="0" fontId="25" fillId="0" borderId="3" xfId="0" applyFont="1" applyFill="1" applyBorder="1" applyAlignment="1" applyProtection="1">
      <alignment horizontal="center" vertical="center"/>
    </xf>
    <xf numFmtId="49" fontId="30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25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3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32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30" fillId="14" borderId="1" xfId="0" applyNumberFormat="1" applyFont="1" applyFill="1" applyBorder="1" applyAlignment="1" applyProtection="1">
      <alignment horizontal="center" vertical="center" shrinkToFit="1"/>
      <protection locked="0"/>
    </xf>
    <xf numFmtId="49" fontId="30" fillId="13" borderId="1" xfId="0" applyNumberFormat="1" applyFont="1" applyFill="1" applyBorder="1" applyAlignment="1" applyProtection="1">
      <alignment horizontal="center" vertical="center" shrinkToFit="1"/>
      <protection locked="0"/>
    </xf>
    <xf numFmtId="49" fontId="25" fillId="14" borderId="1" xfId="0" applyNumberFormat="1" applyFont="1" applyFill="1" applyBorder="1" applyAlignment="1" applyProtection="1">
      <alignment horizontal="center" vertical="center" shrinkToFit="1"/>
      <protection locked="0"/>
    </xf>
    <xf numFmtId="0" fontId="23" fillId="0" borderId="1" xfId="0" applyFont="1" applyBorder="1" applyProtection="1">
      <protection locked="0"/>
    </xf>
    <xf numFmtId="0" fontId="32" fillId="0" borderId="0" xfId="0" applyFont="1" applyAlignment="1" applyProtection="1">
      <alignment horizontal="center" vertical="center" shrinkToFit="1"/>
      <protection locked="0"/>
    </xf>
    <xf numFmtId="0" fontId="47" fillId="0" borderId="1" xfId="0" applyFont="1" applyBorder="1" applyProtection="1">
      <protection locked="0"/>
    </xf>
    <xf numFmtId="0" fontId="38" fillId="0" borderId="0" xfId="0" applyFont="1" applyAlignment="1" applyProtection="1">
      <alignment shrinkToFit="1"/>
    </xf>
    <xf numFmtId="165" fontId="38" fillId="0" borderId="0" xfId="0" applyNumberFormat="1" applyFont="1" applyAlignment="1" applyProtection="1">
      <alignment shrinkToFit="1"/>
    </xf>
    <xf numFmtId="0" fontId="31" fillId="0" borderId="0" xfId="0" applyFont="1" applyAlignment="1" applyProtection="1">
      <alignment shrinkToFit="1"/>
    </xf>
    <xf numFmtId="0" fontId="31" fillId="0" borderId="0" xfId="0" applyFont="1" applyFill="1" applyProtection="1"/>
    <xf numFmtId="165" fontId="48" fillId="0" borderId="1" xfId="0" applyNumberFormat="1" applyFont="1" applyBorder="1" applyAlignment="1" applyProtection="1">
      <alignment horizontal="center" shrinkToFit="1"/>
    </xf>
    <xf numFmtId="0" fontId="45" fillId="0" borderId="0" xfId="0" applyFont="1" applyAlignment="1" applyProtection="1">
      <alignment shrinkToFit="1"/>
    </xf>
    <xf numFmtId="49" fontId="38" fillId="0" borderId="0" xfId="0" applyNumberFormat="1" applyFont="1" applyAlignment="1" applyProtection="1">
      <alignment shrinkToFit="1"/>
    </xf>
    <xf numFmtId="0" fontId="45" fillId="0" borderId="0" xfId="0" applyFont="1" applyAlignment="1" applyProtection="1">
      <alignment horizontal="center" shrinkToFit="1"/>
    </xf>
    <xf numFmtId="49" fontId="45" fillId="0" borderId="0" xfId="0" applyNumberFormat="1" applyFont="1" applyAlignment="1" applyProtection="1"/>
    <xf numFmtId="49" fontId="45" fillId="0" borderId="0" xfId="0" applyNumberFormat="1" applyFont="1" applyAlignment="1" applyProtection="1">
      <protection locked="0"/>
    </xf>
    <xf numFmtId="0" fontId="28" fillId="0" borderId="0" xfId="0" applyFont="1" applyAlignment="1" applyProtection="1">
      <alignment shrinkToFit="1"/>
    </xf>
    <xf numFmtId="49" fontId="31" fillId="0" borderId="0" xfId="0" applyNumberFormat="1" applyFont="1" applyProtection="1"/>
    <xf numFmtId="49" fontId="31" fillId="0" borderId="0" xfId="0" applyNumberFormat="1" applyFont="1" applyProtection="1">
      <protection locked="0"/>
    </xf>
    <xf numFmtId="49" fontId="32" fillId="13" borderId="1" xfId="0" applyNumberFormat="1" applyFont="1" applyFill="1" applyBorder="1" applyAlignment="1" applyProtection="1">
      <alignment horizontal="center" vertical="center" wrapText="1"/>
    </xf>
    <xf numFmtId="49" fontId="30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4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36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 applyProtection="1">
      <alignment shrinkToFit="1"/>
    </xf>
    <xf numFmtId="49" fontId="45" fillId="13" borderId="1" xfId="0" applyNumberFormat="1" applyFont="1" applyFill="1" applyBorder="1" applyAlignment="1" applyProtection="1">
      <alignment horizontal="center" vertical="center" shrinkToFit="1"/>
      <protection locked="0"/>
    </xf>
    <xf numFmtId="0" fontId="32" fillId="0" borderId="1" xfId="0" applyFont="1" applyBorder="1" applyProtection="1">
      <protection locked="0"/>
    </xf>
    <xf numFmtId="49" fontId="33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37" fillId="15" borderId="1" xfId="0" applyNumberFormat="1" applyFont="1" applyFill="1" applyBorder="1" applyAlignment="1" applyProtection="1">
      <alignment horizontal="center" vertical="center" shrinkToFit="1"/>
      <protection locked="0"/>
    </xf>
    <xf numFmtId="49" fontId="30" fillId="9" borderId="1" xfId="0" applyNumberFormat="1" applyFont="1" applyFill="1" applyBorder="1" applyAlignment="1" applyProtection="1">
      <alignment horizontal="center" vertical="center" shrinkToFit="1"/>
    </xf>
    <xf numFmtId="49" fontId="45" fillId="9" borderId="1" xfId="0" applyNumberFormat="1" applyFont="1" applyFill="1" applyBorder="1" applyAlignment="1" applyProtection="1">
      <alignment horizontal="center" vertical="center" shrinkToFit="1"/>
      <protection locked="0"/>
    </xf>
    <xf numFmtId="49" fontId="32" fillId="9" borderId="1" xfId="0" applyNumberFormat="1" applyFont="1" applyFill="1" applyBorder="1" applyAlignment="1" applyProtection="1">
      <alignment horizontal="center" vertical="center" shrinkToFit="1"/>
      <protection locked="0"/>
    </xf>
    <xf numFmtId="49" fontId="33" fillId="9" borderId="1" xfId="0" applyNumberFormat="1" applyFont="1" applyFill="1" applyBorder="1" applyAlignment="1" applyProtection="1">
      <alignment horizontal="center" vertical="center" shrinkToFit="1"/>
      <protection locked="0"/>
    </xf>
    <xf numFmtId="49" fontId="45" fillId="0" borderId="1" xfId="0" applyNumberFormat="1" applyFont="1" applyFill="1" applyBorder="1" applyAlignment="1" applyProtection="1">
      <alignment horizontal="center" vertical="center" shrinkToFit="1"/>
      <protection locked="0"/>
    </xf>
    <xf numFmtId="49" fontId="25" fillId="0" borderId="1" xfId="0" applyNumberFormat="1" applyFont="1" applyBorder="1" applyAlignment="1" applyProtection="1">
      <alignment horizontal="center" vertical="center" shrinkToFit="1"/>
      <protection locked="0"/>
    </xf>
    <xf numFmtId="49" fontId="30" fillId="0" borderId="1" xfId="0" applyNumberFormat="1" applyFont="1" applyBorder="1" applyAlignment="1" applyProtection="1">
      <alignment horizontal="center" vertical="center" shrinkToFit="1"/>
      <protection locked="0"/>
    </xf>
    <xf numFmtId="49" fontId="30" fillId="0" borderId="1" xfId="0" applyNumberFormat="1" applyFont="1" applyBorder="1" applyAlignment="1">
      <alignment horizontal="center" vertical="center" shrinkToFit="1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Font="1" applyFill="1" applyBorder="1" applyAlignment="1" applyProtection="1">
      <alignment horizontal="center" vertical="center"/>
    </xf>
    <xf numFmtId="49" fontId="32" fillId="0" borderId="1" xfId="0" applyNumberFormat="1" applyFont="1" applyBorder="1" applyAlignment="1">
      <alignment horizontal="center" vertical="center" shrinkToFit="1"/>
    </xf>
    <xf numFmtId="49" fontId="32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9" borderId="1" xfId="0" applyFill="1" applyBorder="1" applyProtection="1">
      <protection locked="0"/>
    </xf>
    <xf numFmtId="0" fontId="49" fillId="0" borderId="0" xfId="0" applyFont="1" applyProtection="1">
      <protection locked="0"/>
    </xf>
    <xf numFmtId="0" fontId="50" fillId="0" borderId="1" xfId="0" applyFont="1" applyBorder="1" applyProtection="1">
      <protection locked="0"/>
    </xf>
    <xf numFmtId="49" fontId="32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5" xfId="0" applyBorder="1" applyProtection="1">
      <protection locked="0"/>
    </xf>
    <xf numFmtId="49" fontId="32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50" fillId="0" borderId="0" xfId="0" applyFont="1" applyProtection="1">
      <protection locked="0"/>
    </xf>
    <xf numFmtId="0" fontId="39" fillId="0" borderId="1" xfId="0" applyFont="1" applyBorder="1" applyProtection="1">
      <protection locked="0"/>
    </xf>
    <xf numFmtId="0" fontId="31" fillId="0" borderId="0" xfId="0" applyFont="1" applyAlignment="1" applyProtection="1">
      <alignment shrinkToFit="1"/>
      <protection locked="0"/>
    </xf>
    <xf numFmtId="49" fontId="51" fillId="0" borderId="1" xfId="0" applyNumberFormat="1" applyFont="1" applyFill="1" applyBorder="1" applyAlignment="1" applyProtection="1">
      <alignment horizontal="center" vertical="center" shrinkToFit="1"/>
    </xf>
    <xf numFmtId="0" fontId="31" fillId="0" borderId="0" xfId="0" applyFont="1"/>
    <xf numFmtId="0" fontId="52" fillId="0" borderId="1" xfId="0" applyFont="1" applyBorder="1" applyAlignment="1" applyProtection="1">
      <alignment horizontal="center"/>
    </xf>
    <xf numFmtId="0" fontId="45" fillId="0" borderId="1" xfId="0" applyFont="1" applyBorder="1" applyAlignment="1" applyProtection="1"/>
    <xf numFmtId="49" fontId="43" fillId="0" borderId="1" xfId="0" applyNumberFormat="1" applyFont="1" applyFill="1" applyBorder="1" applyAlignment="1" applyProtection="1">
      <alignment horizontal="center" vertical="center"/>
    </xf>
    <xf numFmtId="49" fontId="45" fillId="0" borderId="0" xfId="0" applyNumberFormat="1" applyFont="1" applyAlignment="1" applyProtection="1">
      <alignment horizontal="center"/>
    </xf>
    <xf numFmtId="49" fontId="53" fillId="0" borderId="1" xfId="0" applyNumberFormat="1" applyFont="1" applyBorder="1" applyAlignment="1" applyProtection="1">
      <alignment horizontal="center" vertical="center" wrapText="1"/>
    </xf>
    <xf numFmtId="49" fontId="31" fillId="0" borderId="0" xfId="0" applyNumberFormat="1" applyFont="1"/>
    <xf numFmtId="49" fontId="45" fillId="0" borderId="1" xfId="0" applyNumberFormat="1" applyFont="1" applyFill="1" applyBorder="1" applyAlignment="1" applyProtection="1">
      <alignment horizontal="center" vertical="center" wrapText="1"/>
    </xf>
    <xf numFmtId="49" fontId="45" fillId="0" borderId="1" xfId="0" applyNumberFormat="1" applyFont="1" applyFill="1" applyBorder="1" applyAlignment="1" applyProtection="1">
      <alignment horizontal="center" vertical="center"/>
    </xf>
    <xf numFmtId="49" fontId="46" fillId="0" borderId="1" xfId="0" applyNumberFormat="1" applyFont="1" applyFill="1" applyBorder="1" applyAlignment="1" applyProtection="1">
      <alignment horizontal="center" vertical="center" wrapText="1"/>
    </xf>
    <xf numFmtId="49" fontId="37" fillId="15" borderId="1" xfId="0" applyNumberFormat="1" applyFont="1" applyFill="1" applyBorder="1" applyAlignment="1" applyProtection="1">
      <alignment horizontal="center" vertical="center" wrapText="1"/>
    </xf>
    <xf numFmtId="0" fontId="40" fillId="0" borderId="1" xfId="0" applyFont="1" applyBorder="1" applyProtection="1">
      <protection locked="0"/>
    </xf>
    <xf numFmtId="49" fontId="54" fillId="13" borderId="1" xfId="0" applyNumberFormat="1" applyFont="1" applyFill="1" applyBorder="1" applyAlignment="1" applyProtection="1">
      <alignment horizontal="center" vertical="center" shrinkToFit="1"/>
      <protection locked="0"/>
    </xf>
    <xf numFmtId="49" fontId="54" fillId="9" borderId="1" xfId="0" applyNumberFormat="1" applyFont="1" applyFill="1" applyBorder="1" applyAlignment="1" applyProtection="1">
      <alignment horizontal="center" vertical="center" shrinkToFit="1"/>
      <protection locked="0"/>
    </xf>
    <xf numFmtId="0" fontId="55" fillId="0" borderId="0" xfId="0" applyFont="1" applyAlignment="1">
      <alignment horizontal="center"/>
    </xf>
  </cellXfs>
  <cellStyles count="96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builtinId="27" customBuiltin="1"/>
    <cellStyle name="cf1" xfId="6" xr:uid="{00000000-0005-0000-0000-000005000000}"/>
    <cellStyle name="cf10" xfId="7" xr:uid="{00000000-0005-0000-0000-000006000000}"/>
    <cellStyle name="cf11" xfId="8" xr:uid="{00000000-0005-0000-0000-000007000000}"/>
    <cellStyle name="cf12" xfId="9" xr:uid="{00000000-0005-0000-0000-000008000000}"/>
    <cellStyle name="cf13" xfId="10" xr:uid="{00000000-0005-0000-0000-000009000000}"/>
    <cellStyle name="cf14" xfId="11" xr:uid="{00000000-0005-0000-0000-00000A000000}"/>
    <cellStyle name="cf15" xfId="12" xr:uid="{00000000-0005-0000-0000-00000B000000}"/>
    <cellStyle name="cf16" xfId="13" xr:uid="{00000000-0005-0000-0000-00000C000000}"/>
    <cellStyle name="cf17" xfId="14" xr:uid="{00000000-0005-0000-0000-00000D000000}"/>
    <cellStyle name="cf18" xfId="15" xr:uid="{00000000-0005-0000-0000-00000E000000}"/>
    <cellStyle name="cf19" xfId="16" xr:uid="{00000000-0005-0000-0000-00000F000000}"/>
    <cellStyle name="cf2" xfId="17" xr:uid="{00000000-0005-0000-0000-000010000000}"/>
    <cellStyle name="cf20" xfId="18" xr:uid="{00000000-0005-0000-0000-000011000000}"/>
    <cellStyle name="cf21" xfId="19" xr:uid="{00000000-0005-0000-0000-000012000000}"/>
    <cellStyle name="cf22" xfId="20" xr:uid="{00000000-0005-0000-0000-000013000000}"/>
    <cellStyle name="cf23" xfId="21" xr:uid="{00000000-0005-0000-0000-000014000000}"/>
    <cellStyle name="cf24" xfId="22" xr:uid="{00000000-0005-0000-0000-000015000000}"/>
    <cellStyle name="cf25" xfId="23" xr:uid="{00000000-0005-0000-0000-000016000000}"/>
    <cellStyle name="cf26" xfId="24" xr:uid="{00000000-0005-0000-0000-000017000000}"/>
    <cellStyle name="cf27" xfId="25" xr:uid="{00000000-0005-0000-0000-000018000000}"/>
    <cellStyle name="cf28" xfId="26" xr:uid="{00000000-0005-0000-0000-000019000000}"/>
    <cellStyle name="cf29" xfId="27" xr:uid="{00000000-0005-0000-0000-00001A000000}"/>
    <cellStyle name="cf3" xfId="28" xr:uid="{00000000-0005-0000-0000-00001B000000}"/>
    <cellStyle name="cf30" xfId="29" xr:uid="{00000000-0005-0000-0000-00001C000000}"/>
    <cellStyle name="cf31" xfId="30" xr:uid="{00000000-0005-0000-0000-00001D000000}"/>
    <cellStyle name="cf32" xfId="31" xr:uid="{00000000-0005-0000-0000-00001E000000}"/>
    <cellStyle name="cf33" xfId="32" xr:uid="{00000000-0005-0000-0000-00001F000000}"/>
    <cellStyle name="cf34" xfId="33" xr:uid="{00000000-0005-0000-0000-000020000000}"/>
    <cellStyle name="cf35" xfId="34" xr:uid="{00000000-0005-0000-0000-000021000000}"/>
    <cellStyle name="cf36" xfId="35" xr:uid="{00000000-0005-0000-0000-000022000000}"/>
    <cellStyle name="cf37" xfId="36" xr:uid="{00000000-0005-0000-0000-000023000000}"/>
    <cellStyle name="cf38" xfId="37" xr:uid="{00000000-0005-0000-0000-000024000000}"/>
    <cellStyle name="cf39" xfId="38" xr:uid="{00000000-0005-0000-0000-000025000000}"/>
    <cellStyle name="cf4" xfId="39" xr:uid="{00000000-0005-0000-0000-000026000000}"/>
    <cellStyle name="cf40" xfId="40" xr:uid="{00000000-0005-0000-0000-000027000000}"/>
    <cellStyle name="cf41" xfId="41" xr:uid="{00000000-0005-0000-0000-000028000000}"/>
    <cellStyle name="cf42" xfId="42" xr:uid="{00000000-0005-0000-0000-000029000000}"/>
    <cellStyle name="cf43" xfId="43" xr:uid="{00000000-0005-0000-0000-00002A000000}"/>
    <cellStyle name="cf44" xfId="44" xr:uid="{00000000-0005-0000-0000-00002B000000}"/>
    <cellStyle name="cf45" xfId="45" xr:uid="{00000000-0005-0000-0000-00002C000000}"/>
    <cellStyle name="cf46" xfId="46" xr:uid="{00000000-0005-0000-0000-00002D000000}"/>
    <cellStyle name="cf47" xfId="47" xr:uid="{00000000-0005-0000-0000-00002E000000}"/>
    <cellStyle name="cf48" xfId="48" xr:uid="{00000000-0005-0000-0000-00002F000000}"/>
    <cellStyle name="cf49" xfId="49" xr:uid="{00000000-0005-0000-0000-000030000000}"/>
    <cellStyle name="cf5" xfId="50" xr:uid="{00000000-0005-0000-0000-000031000000}"/>
    <cellStyle name="cf50" xfId="51" xr:uid="{00000000-0005-0000-0000-000032000000}"/>
    <cellStyle name="cf51" xfId="52" xr:uid="{00000000-0005-0000-0000-000033000000}"/>
    <cellStyle name="cf52" xfId="53" xr:uid="{00000000-0005-0000-0000-000034000000}"/>
    <cellStyle name="cf53" xfId="54" xr:uid="{00000000-0005-0000-0000-000035000000}"/>
    <cellStyle name="cf54" xfId="55" xr:uid="{00000000-0005-0000-0000-000036000000}"/>
    <cellStyle name="cf55" xfId="56" xr:uid="{00000000-0005-0000-0000-000037000000}"/>
    <cellStyle name="cf56" xfId="57" xr:uid="{00000000-0005-0000-0000-000038000000}"/>
    <cellStyle name="cf57" xfId="58" xr:uid="{00000000-0005-0000-0000-000039000000}"/>
    <cellStyle name="cf58" xfId="59" xr:uid="{00000000-0005-0000-0000-00003A000000}"/>
    <cellStyle name="cf59" xfId="60" xr:uid="{00000000-0005-0000-0000-00003B000000}"/>
    <cellStyle name="cf6" xfId="61" xr:uid="{00000000-0005-0000-0000-00003C000000}"/>
    <cellStyle name="cf60" xfId="62" xr:uid="{00000000-0005-0000-0000-00003D000000}"/>
    <cellStyle name="cf61" xfId="63" xr:uid="{00000000-0005-0000-0000-00003E000000}"/>
    <cellStyle name="cf62" xfId="64" xr:uid="{00000000-0005-0000-0000-00003F000000}"/>
    <cellStyle name="cf63" xfId="65" xr:uid="{00000000-0005-0000-0000-000040000000}"/>
    <cellStyle name="cf64" xfId="66" xr:uid="{00000000-0005-0000-0000-000041000000}"/>
    <cellStyle name="cf65" xfId="67" xr:uid="{00000000-0005-0000-0000-000042000000}"/>
    <cellStyle name="cf66" xfId="68" xr:uid="{00000000-0005-0000-0000-000043000000}"/>
    <cellStyle name="cf67" xfId="69" xr:uid="{00000000-0005-0000-0000-000044000000}"/>
    <cellStyle name="cf68" xfId="70" xr:uid="{00000000-0005-0000-0000-000045000000}"/>
    <cellStyle name="cf69" xfId="71" xr:uid="{00000000-0005-0000-0000-000046000000}"/>
    <cellStyle name="cf7" xfId="72" xr:uid="{00000000-0005-0000-0000-000047000000}"/>
    <cellStyle name="cf70" xfId="73" xr:uid="{00000000-0005-0000-0000-000048000000}"/>
    <cellStyle name="cf71" xfId="74" xr:uid="{00000000-0005-0000-0000-000049000000}"/>
    <cellStyle name="cf8" xfId="75" xr:uid="{00000000-0005-0000-0000-00004A000000}"/>
    <cellStyle name="cf9" xfId="76" xr:uid="{00000000-0005-0000-0000-00004B000000}"/>
    <cellStyle name="Error" xfId="77" xr:uid="{00000000-0005-0000-0000-00004C000000}"/>
    <cellStyle name="Excel_CondFormat_11_1_1" xfId="78" xr:uid="{00000000-0005-0000-0000-00004D000000}"/>
    <cellStyle name="Footnote" xfId="79" xr:uid="{00000000-0005-0000-0000-00004E000000}"/>
    <cellStyle name="Good" xfId="80" builtinId="26" customBuiltin="1"/>
    <cellStyle name="Heading" xfId="81" xr:uid="{00000000-0005-0000-0000-000050000000}"/>
    <cellStyle name="Heading (user)" xfId="82" xr:uid="{00000000-0005-0000-0000-000051000000}"/>
    <cellStyle name="Heading 1" xfId="83" builtinId="16" customBuiltin="1"/>
    <cellStyle name="Heading 2" xfId="84" builtinId="17" customBuiltin="1"/>
    <cellStyle name="Heading1" xfId="85" xr:uid="{00000000-0005-0000-0000-000054000000}"/>
    <cellStyle name="modra" xfId="86" xr:uid="{00000000-0005-0000-0000-000055000000}"/>
    <cellStyle name="modra center" xfId="87" xr:uid="{00000000-0005-0000-0000-000056000000}"/>
    <cellStyle name="Neutral" xfId="88" builtinId="28" customBuiltin="1"/>
    <cellStyle name="Normal" xfId="0" builtinId="0" customBuiltin="1"/>
    <cellStyle name="Note" xfId="89" builtinId="10" customBuiltin="1"/>
    <cellStyle name="prazno" xfId="90" xr:uid="{00000000-0005-0000-0000-00005A000000}"/>
    <cellStyle name="Result" xfId="91" xr:uid="{00000000-0005-0000-0000-00005B000000}"/>
    <cellStyle name="Result2" xfId="92" xr:uid="{00000000-0005-0000-0000-00005C000000}"/>
    <cellStyle name="Status" xfId="93" xr:uid="{00000000-0005-0000-0000-00005D000000}"/>
    <cellStyle name="Text" xfId="94" xr:uid="{00000000-0005-0000-0000-00005E000000}"/>
    <cellStyle name="Warning" xfId="95" xr:uid="{00000000-0005-0000-0000-00005F000000}"/>
  </cellStyles>
  <dxfs count="394"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000000"/>
        <charset val="134"/>
      </font>
      <fill>
        <patternFill patternType="solid">
          <fgColor rgb="FFCCFFFF"/>
          <bgColor rgb="FFCC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FFCC99"/>
          <bgColor rgb="FFFFCC99"/>
        </patternFill>
      </fill>
    </dxf>
    <dxf>
      <font>
        <b/>
        <color rgb="FFFFFF00"/>
        <charset val="134"/>
      </font>
      <fill>
        <patternFill patternType="solid">
          <fgColor rgb="FF000000"/>
          <bgColor rgb="FF000000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FF6633"/>
          <bgColor rgb="FFFF6633"/>
        </patternFill>
      </fill>
    </dxf>
    <dxf>
      <font>
        <b/>
        <color rgb="FF000000"/>
        <charset val="134"/>
      </font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49"/>
  <sheetViews>
    <sheetView workbookViewId="0"/>
  </sheetViews>
  <sheetFormatPr baseColWidth="10" defaultRowHeight="12.75" customHeight="1"/>
  <cols>
    <col min="1" max="1" width="4.796875" style="1" customWidth="1"/>
    <col min="2" max="2" width="8.3984375" style="2" customWidth="1"/>
    <col min="3" max="3" width="8.3984375" style="3" customWidth="1"/>
    <col min="4" max="64" width="8.3984375" style="4" customWidth="1"/>
    <col min="65" max="65" width="11" customWidth="1"/>
  </cols>
  <sheetData>
    <row r="2" spans="1:3" ht="12.75" customHeight="1">
      <c r="A2" s="5" t="s">
        <v>0</v>
      </c>
      <c r="C2" s="6" t="s">
        <v>1</v>
      </c>
    </row>
    <row r="3" spans="1:3" ht="12.75" customHeight="1">
      <c r="A3" s="5" t="s">
        <v>2</v>
      </c>
      <c r="C3" s="6" t="s">
        <v>3</v>
      </c>
    </row>
    <row r="4" spans="1:3" ht="12.75" customHeight="1">
      <c r="A4" s="5" t="s">
        <v>4</v>
      </c>
      <c r="C4" s="6" t="s">
        <v>5</v>
      </c>
    </row>
    <row r="5" spans="1:3" ht="12.75" customHeight="1">
      <c r="A5" s="5" t="s">
        <v>6</v>
      </c>
      <c r="C5" s="6" t="s">
        <v>7</v>
      </c>
    </row>
    <row r="6" spans="1:3" ht="12.75" customHeight="1">
      <c r="A6" s="5" t="s">
        <v>8</v>
      </c>
      <c r="C6" s="6" t="s">
        <v>9</v>
      </c>
    </row>
    <row r="7" spans="1:3" ht="12.75" customHeight="1">
      <c r="A7" s="7" t="s">
        <v>10</v>
      </c>
      <c r="C7" s="6" t="s">
        <v>11</v>
      </c>
    </row>
    <row r="8" spans="1:3" ht="12.75" customHeight="1">
      <c r="A8" s="5" t="s">
        <v>12</v>
      </c>
      <c r="C8" s="6" t="s">
        <v>13</v>
      </c>
    </row>
    <row r="9" spans="1:3" ht="12.75" customHeight="1">
      <c r="A9" s="5" t="s">
        <v>14</v>
      </c>
      <c r="C9" s="6" t="s">
        <v>15</v>
      </c>
    </row>
    <row r="10" spans="1:3" ht="12.75" customHeight="1">
      <c r="A10" s="5" t="s">
        <v>16</v>
      </c>
      <c r="C10" s="6" t="s">
        <v>17</v>
      </c>
    </row>
    <row r="11" spans="1:3" ht="12.75" customHeight="1">
      <c r="A11" s="8" t="s">
        <v>18</v>
      </c>
      <c r="C11" s="6" t="s">
        <v>19</v>
      </c>
    </row>
    <row r="12" spans="1:3" ht="12.75" customHeight="1">
      <c r="A12" s="5" t="s">
        <v>20</v>
      </c>
      <c r="C12" s="6" t="s">
        <v>21</v>
      </c>
    </row>
    <row r="13" spans="1:3" ht="12.75" customHeight="1">
      <c r="A13" s="5" t="s">
        <v>22</v>
      </c>
      <c r="C13" s="6" t="s">
        <v>23</v>
      </c>
    </row>
    <row r="14" spans="1:3" ht="12.75" customHeight="1">
      <c r="A14" s="9" t="s">
        <v>24</v>
      </c>
      <c r="C14" s="6" t="s">
        <v>25</v>
      </c>
    </row>
    <row r="15" spans="1:3" ht="12.75" customHeight="1">
      <c r="A15" s="5" t="s">
        <v>26</v>
      </c>
      <c r="C15" s="6" t="s">
        <v>27</v>
      </c>
    </row>
    <row r="16" spans="1:3" ht="12.75" customHeight="1">
      <c r="A16" s="8" t="s">
        <v>24</v>
      </c>
      <c r="C16" s="6" t="s">
        <v>28</v>
      </c>
    </row>
    <row r="17" spans="1:3" ht="12.75" customHeight="1">
      <c r="A17" s="10" t="s">
        <v>29</v>
      </c>
      <c r="C17" s="6" t="s">
        <v>30</v>
      </c>
    </row>
    <row r="18" spans="1:3" ht="12.75" customHeight="1">
      <c r="A18" s="10" t="s">
        <v>31</v>
      </c>
      <c r="C18" s="6" t="s">
        <v>32</v>
      </c>
    </row>
    <row r="19" spans="1:3" ht="12.75" customHeight="1">
      <c r="A19" s="11" t="s">
        <v>33</v>
      </c>
      <c r="C19" s="6" t="s">
        <v>34</v>
      </c>
    </row>
    <row r="20" spans="1:3" ht="12.75" customHeight="1">
      <c r="A20" s="12" t="s">
        <v>35</v>
      </c>
    </row>
    <row r="21" spans="1:3" ht="12.75" customHeight="1">
      <c r="A21" s="13" t="s">
        <v>35</v>
      </c>
    </row>
    <row r="22" spans="1:3" ht="18" customHeight="1">
      <c r="A22" s="14" t="s">
        <v>36</v>
      </c>
    </row>
    <row r="23" spans="1:3" ht="18" customHeight="1">
      <c r="A23" s="14" t="s">
        <v>37</v>
      </c>
    </row>
    <row r="24" spans="1:3" ht="18" customHeight="1">
      <c r="A24" s="14" t="s">
        <v>38</v>
      </c>
    </row>
    <row r="25" spans="1:3" ht="12.75" customHeight="1">
      <c r="A25" s="8" t="s">
        <v>39</v>
      </c>
    </row>
    <row r="26" spans="1:3" ht="12.75" customHeight="1">
      <c r="A26" s="8" t="s">
        <v>40</v>
      </c>
    </row>
    <row r="27" spans="1:3" ht="12.75" customHeight="1">
      <c r="A27" s="15" t="s">
        <v>41</v>
      </c>
    </row>
    <row r="28" spans="1:3" ht="12.75" customHeight="1">
      <c r="A28" s="16" t="s">
        <v>42</v>
      </c>
    </row>
    <row r="29" spans="1:3" ht="12.75" customHeight="1">
      <c r="A29" s="16" t="s">
        <v>43</v>
      </c>
    </row>
    <row r="30" spans="1:3" ht="12.75" customHeight="1">
      <c r="A30" s="5" t="s">
        <v>44</v>
      </c>
    </row>
    <row r="31" spans="1:3" ht="18" customHeight="1">
      <c r="A31" s="17" t="s">
        <v>45</v>
      </c>
    </row>
    <row r="32" spans="1:3" ht="12.75" customHeight="1">
      <c r="A32" s="8" t="s">
        <v>46</v>
      </c>
    </row>
    <row r="33" spans="1:1" ht="12.75" customHeight="1">
      <c r="A33" s="5" t="s">
        <v>47</v>
      </c>
    </row>
    <row r="34" spans="1:1" ht="18" customHeight="1">
      <c r="A34" s="17" t="s">
        <v>48</v>
      </c>
    </row>
    <row r="35" spans="1:1" ht="12.75" customHeight="1">
      <c r="A35" s="8" t="s">
        <v>49</v>
      </c>
    </row>
    <row r="36" spans="1:1" ht="12.75" customHeight="1">
      <c r="A36" s="5" t="s">
        <v>50</v>
      </c>
    </row>
    <row r="37" spans="1:1" ht="18" customHeight="1">
      <c r="A37" s="14" t="s">
        <v>51</v>
      </c>
    </row>
    <row r="38" spans="1:1" ht="12.75" customHeight="1">
      <c r="A38" s="8" t="s">
        <v>52</v>
      </c>
    </row>
    <row r="39" spans="1:1" ht="14" customHeight="1">
      <c r="A39" s="5" t="s">
        <v>53</v>
      </c>
    </row>
    <row r="40" spans="1:1" ht="18" customHeight="1">
      <c r="A40" s="14" t="s">
        <v>54</v>
      </c>
    </row>
    <row r="41" spans="1:1" ht="12.75" customHeight="1">
      <c r="A41" s="8" t="s">
        <v>55</v>
      </c>
    </row>
    <row r="42" spans="1:1" ht="12.75" hidden="1" customHeight="1">
      <c r="A42" s="18" t="s">
        <v>56</v>
      </c>
    </row>
    <row r="43" spans="1:1" ht="12.75" hidden="1" customHeight="1">
      <c r="A43" s="19" t="s">
        <v>57</v>
      </c>
    </row>
    <row r="44" spans="1:1" ht="12.75" hidden="1" customHeight="1">
      <c r="A44" s="20" t="s">
        <v>58</v>
      </c>
    </row>
    <row r="45" spans="1:1" ht="12.75" hidden="1" customHeight="1">
      <c r="A45" s="21" t="s">
        <v>59</v>
      </c>
    </row>
    <row r="46" spans="1:1" ht="12.75" customHeight="1">
      <c r="A46" s="22" t="s">
        <v>60</v>
      </c>
    </row>
    <row r="47" spans="1:1" ht="12.75" customHeight="1">
      <c r="A47" s="22" t="s">
        <v>61</v>
      </c>
    </row>
    <row r="48" spans="1:1" ht="12.75" customHeight="1">
      <c r="A48" s="23" t="s">
        <v>62</v>
      </c>
    </row>
    <row r="49" spans="1:1" ht="12.75" customHeight="1">
      <c r="A49" s="23" t="s">
        <v>63</v>
      </c>
    </row>
  </sheetData>
  <sheetProtection sheet="1" objects="1" scenarios="1"/>
  <pageMargins left="0.78740157480314998" right="0.78740157480314998" top="0.95393700787401603" bottom="0.511811023622047" header="0.78740157480314998" footer="0.511811023622047"/>
  <pageSetup paperSize="0" fitToWidth="0" fitToHeight="0" orientation="portrait" useFirstPageNumber="1" horizontalDpi="0" verticalDpi="0" copies="0"/>
  <headerFooter alignWithMargins="0">
    <oddHeader>&amp;L&amp;"Arial,Regular"&amp;12zadnja sprememba&amp;C&amp;"Arial,Regular"&amp;D  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46"/>
  <sheetViews>
    <sheetView workbookViewId="0"/>
  </sheetViews>
  <sheetFormatPr baseColWidth="10" defaultRowHeight="17" customHeight="1"/>
  <cols>
    <col min="1" max="1" width="7.19921875" style="60" customWidth="1"/>
    <col min="2" max="2" width="4" style="61" customWidth="1"/>
    <col min="3" max="14" width="5.19921875" style="62" customWidth="1"/>
    <col min="15" max="15" width="5.19921875" style="62" hidden="1" customWidth="1"/>
    <col min="16" max="17" width="5.19921875" style="62" customWidth="1"/>
    <col min="18" max="18" width="5.19921875" style="62" hidden="1" customWidth="1"/>
    <col min="19" max="21" width="5.19921875" style="62" customWidth="1"/>
    <col min="22" max="32" width="4.3984375" style="62" customWidth="1"/>
    <col min="33" max="33" width="5.19921875" style="1" customWidth="1"/>
    <col min="34" max="51" width="17.19921875" style="3" hidden="1" customWidth="1"/>
    <col min="52" max="53" width="4.3984375" style="4" customWidth="1"/>
    <col min="54" max="54" width="4.3984375" style="46" customWidth="1"/>
    <col min="55" max="64" width="8.3984375" style="46" customWidth="1"/>
    <col min="65" max="65" width="11" customWidth="1"/>
  </cols>
  <sheetData>
    <row r="1" spans="1:53" ht="19.5" customHeight="1">
      <c r="A1" s="24" t="s">
        <v>64</v>
      </c>
      <c r="B1" s="25"/>
      <c r="C1" s="78" t="s">
        <v>93</v>
      </c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78"/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82" t="s">
        <v>58</v>
      </c>
      <c r="V1" s="29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G1" s="1" t="s">
        <v>78</v>
      </c>
      <c r="AH1" s="73" t="s">
        <v>71</v>
      </c>
      <c r="AI1" s="73" t="s">
        <v>3</v>
      </c>
      <c r="AJ1" s="73" t="s">
        <v>5</v>
      </c>
      <c r="AK1" s="73" t="s">
        <v>7</v>
      </c>
      <c r="AL1" s="73" t="s">
        <v>9</v>
      </c>
      <c r="AM1" s="73" t="s">
        <v>11</v>
      </c>
      <c r="AN1" s="73" t="s">
        <v>13</v>
      </c>
      <c r="AO1" s="73" t="s">
        <v>15</v>
      </c>
      <c r="AP1" s="73" t="s">
        <v>17</v>
      </c>
      <c r="AQ1" s="73" t="s">
        <v>19</v>
      </c>
      <c r="AR1" s="73" t="s">
        <v>21</v>
      </c>
      <c r="AS1" s="73" t="s">
        <v>23</v>
      </c>
      <c r="AT1" s="73" t="s">
        <v>87</v>
      </c>
      <c r="AU1" s="73" t="s">
        <v>25</v>
      </c>
      <c r="AV1" s="73" t="s">
        <v>88</v>
      </c>
      <c r="AW1" s="73" t="s">
        <v>84</v>
      </c>
      <c r="AX1" s="73" t="s">
        <v>30</v>
      </c>
      <c r="AY1" s="73" t="s">
        <v>89</v>
      </c>
    </row>
    <row r="2" spans="1:53" ht="19.5" customHeight="1">
      <c r="A2" s="47">
        <v>44075</v>
      </c>
      <c r="B2" s="48" t="str">
        <f t="shared" ref="B2:B31" si="0">TEXT(A2,"Ddd")</f>
        <v>Tue</v>
      </c>
      <c r="C2" s="52"/>
      <c r="D2" s="50" t="str">
        <f>Vzorci_vnosov!$A$7</f>
        <v>KVIT☻</v>
      </c>
      <c r="E2" s="49" t="str">
        <f>Vzorci_vnosov!$A$12</f>
        <v>D</v>
      </c>
      <c r="F2" s="53" t="str">
        <f>Vzorci_vnosov!$A$11</f>
        <v>X</v>
      </c>
      <c r="G2" s="80" t="str">
        <f>Vzorci_vnosov!$A$20</f>
        <v>☺</v>
      </c>
      <c r="H2" s="53" t="str">
        <f>Vzorci_vnosov!$A$32</f>
        <v>Am</v>
      </c>
      <c r="I2" s="52" t="s">
        <v>94</v>
      </c>
      <c r="J2" s="49" t="str">
        <f>Vzorci_vnosov!$A$12</f>
        <v>D</v>
      </c>
      <c r="K2" s="49" t="str">
        <f>Vzorci_vnosov!$A$12</f>
        <v>D</v>
      </c>
      <c r="L2" s="49" t="str">
        <f>Vzorci_vnosov!$A$12</f>
        <v>D</v>
      </c>
      <c r="M2" s="49" t="str">
        <f>Vzorci_vnosov!$A$4</f>
        <v>51</v>
      </c>
      <c r="N2" s="49" t="str">
        <f>Vzorci_vnosov!$A$5</f>
        <v>52</v>
      </c>
      <c r="O2" s="52"/>
      <c r="P2" s="49" t="str">
        <f>Vzorci_vnosov!$A$6</f>
        <v>KVIT</v>
      </c>
      <c r="Q2" s="49" t="str">
        <f>Vzorci_vnosov!$A$12</f>
        <v>D</v>
      </c>
      <c r="R2" s="52"/>
      <c r="S2" s="49" t="str">
        <f>Vzorci_vnosov!$A$12</f>
        <v>D</v>
      </c>
      <c r="T2" s="52" t="s">
        <v>9</v>
      </c>
      <c r="U2" s="26" t="str">
        <f>Vzorci_vnosov!$C$15</f>
        <v>BUT</v>
      </c>
      <c r="V2" s="43">
        <f t="shared" ref="V2:V31" si="1">COUNTIF(AH2:AY2,"☻")</f>
        <v>1</v>
      </c>
      <c r="W2" s="43">
        <f t="shared" ref="W2:W31" si="2">COUNTIF(AH2:AY2,"☺")</f>
        <v>1</v>
      </c>
      <c r="X2" s="43">
        <f t="shared" ref="X2:X31" si="3">COUNTIF(C2:S2,"51")+COUNTIF(C2:S2,"51$")+COUNTIF(C2:S2,"51☻")</f>
        <v>1</v>
      </c>
      <c r="Y2" s="43">
        <f t="shared" ref="Y2:Y31" si="4">COUNTIF(C2:S2,"52")+COUNTIF(C2:S2,"52$")+COUNTIF(C2:S2,"52☻")</f>
        <v>1</v>
      </c>
      <c r="Z2" s="43">
        <f t="shared" ref="Z2:Z31" si="5">COUNTIF(C2:S2,"51¶")</f>
        <v>0</v>
      </c>
      <c r="AA2" s="43">
        <f t="shared" ref="AA2:AA31" si="6">COUNTIF(C2:S2,"52¶")</f>
        <v>0</v>
      </c>
      <c r="AB2" s="43">
        <f t="shared" ref="AB2:AB31" si="7">COUNTIF(C2:S2,"U")+COUNTIF(C2:S2,"U☻")+COUNTIF(C2:S2,"U☺")</f>
        <v>0</v>
      </c>
      <c r="AC2" s="43">
        <f t="shared" ref="AC2:AC31" si="8">COUNTIF(C2:S2,"KVIT")+COUNTIF(C2:S2,"KVIT☻")+COUNTIF(C2:S2,"kvit$")</f>
        <v>2</v>
      </c>
      <c r="AD2" s="44">
        <f t="shared" ref="AD2:AD31" si="9">COUNTBLANK(C2:S2)-3</f>
        <v>0</v>
      </c>
      <c r="AE2" s="44">
        <f t="shared" ref="AE2:AE31" si="10">COUNTIF(C2:S2,"x")</f>
        <v>1</v>
      </c>
      <c r="AF2" s="43">
        <f t="shared" ref="AF2:AF31" si="11">COUNTIF(C2:S2,"51")+COUNTIF(C2:S2,"51☻")+COUNTIF(C2:S2,"2")+COUNTIF(C2:S2,"52")+COUNTIF(C2:S2,"52☻")+COUNTIF(C2:S2,"51$")+COUNTIF(C2:S2,"52$")</f>
        <v>2</v>
      </c>
      <c r="AG2" s="5" t="str">
        <f>Vzorci_vnosov!$A$2</f>
        <v>51☻</v>
      </c>
      <c r="AH2" s="45" t="str">
        <f t="shared" ref="AH2:AH18" si="12">RIGHT(C2,1)</f>
        <v/>
      </c>
      <c r="AI2" s="45" t="str">
        <f t="shared" ref="AI2:AI18" si="13">RIGHT(D2,1)</f>
        <v>☻</v>
      </c>
      <c r="AJ2" s="45" t="str">
        <f t="shared" ref="AJ2:AJ18" si="14">RIGHT(E2,1)</f>
        <v>D</v>
      </c>
      <c r="AK2" s="45" t="str">
        <f t="shared" ref="AK2:AK18" si="15">RIGHT(F2,1)</f>
        <v>X</v>
      </c>
      <c r="AL2" s="45" t="str">
        <f t="shared" ref="AL2:AL18" si="16">RIGHT(G2,1)</f>
        <v>☺</v>
      </c>
      <c r="AM2" s="45" t="str">
        <f t="shared" ref="AM2:AM18" si="17">RIGHT(H2,1)</f>
        <v>m</v>
      </c>
      <c r="AN2" s="45" t="str">
        <f t="shared" ref="AN2:AN18" si="18">RIGHT(I2,1)</f>
        <v>Z</v>
      </c>
      <c r="AO2" s="45" t="str">
        <f t="shared" ref="AO2:AO18" si="19">RIGHT(J2,1)</f>
        <v>D</v>
      </c>
      <c r="AP2" s="45" t="str">
        <f t="shared" ref="AP2:AP18" si="20">RIGHT(K2,1)</f>
        <v>D</v>
      </c>
      <c r="AQ2" s="45" t="str">
        <f t="shared" ref="AQ2:AQ18" si="21">RIGHT(L2,1)</f>
        <v>D</v>
      </c>
      <c r="AR2" s="45" t="str">
        <f t="shared" ref="AR2:AR18" si="22">RIGHT(M2,1)</f>
        <v>1</v>
      </c>
      <c r="AS2" s="45" t="str">
        <f t="shared" ref="AS2:AS18" si="23">RIGHT(N2,1)</f>
        <v>2</v>
      </c>
      <c r="AT2" s="45" t="e">
        <f>NA()</f>
        <v>#N/A</v>
      </c>
      <c r="AU2" s="45" t="str">
        <f t="shared" ref="AU2:AU11" si="24">RIGHT(O2,1)</f>
        <v/>
      </c>
      <c r="AV2" s="45" t="str">
        <f t="shared" ref="AV2:AV11" si="25">RIGHT(P2,1)</f>
        <v>T</v>
      </c>
      <c r="AW2" s="45" t="str">
        <f t="shared" ref="AW2:AW11" si="26">RIGHT(Q2,1)</f>
        <v>D</v>
      </c>
      <c r="AX2" s="45" t="str">
        <f t="shared" ref="AX2:AX11" si="27">RIGHT(R2,1)</f>
        <v/>
      </c>
      <c r="AY2" s="45" t="str">
        <f t="shared" ref="AY2:AY11" si="28">RIGHT(S2,1)</f>
        <v>D</v>
      </c>
    </row>
    <row r="3" spans="1:53" ht="19.5" customHeight="1">
      <c r="A3" s="47">
        <v>44076</v>
      </c>
      <c r="B3" s="48" t="str">
        <f t="shared" si="0"/>
        <v>Wed</v>
      </c>
      <c r="C3" s="52"/>
      <c r="D3" s="53" t="str">
        <f>Vzorci_vnosov!$A$11</f>
        <v>X</v>
      </c>
      <c r="E3" s="49" t="str">
        <f>Vzorci_vnosov!$A$12</f>
        <v>D</v>
      </c>
      <c r="F3" s="53" t="str">
        <f>Vzorci_vnosov!$A$26</f>
        <v>52¶</v>
      </c>
      <c r="G3" s="53" t="str">
        <f>Vzorci_vnosov!$A$11</f>
        <v>X</v>
      </c>
      <c r="H3" s="49" t="str">
        <f>Vzorci_vnosov!$A$4</f>
        <v>51</v>
      </c>
      <c r="I3" s="52" t="s">
        <v>94</v>
      </c>
      <c r="J3" s="50" t="str">
        <f>Vzorci_vnosov!$A$7</f>
        <v>KVIT☻</v>
      </c>
      <c r="K3" s="49" t="str">
        <f>Vzorci_vnosov!$A$12</f>
        <v>D</v>
      </c>
      <c r="L3" s="49" t="str">
        <f>Vzorci_vnosov!$A$12</f>
        <v>D</v>
      </c>
      <c r="M3" s="49" t="str">
        <f>Vzorci_vnosov!$A$5</f>
        <v>52</v>
      </c>
      <c r="N3" s="53" t="str">
        <f>Vzorci_vnosov!$A$35</f>
        <v>Ta</v>
      </c>
      <c r="O3" s="52"/>
      <c r="P3" s="49" t="str">
        <f>Vzorci_vnosov!$A$6</f>
        <v>KVIT</v>
      </c>
      <c r="Q3" s="49" t="str">
        <f>Vzorci_vnosov!$A$12</f>
        <v>D</v>
      </c>
      <c r="R3" s="52"/>
      <c r="S3" s="49" t="str">
        <f>Vzorci_vnosov!$A$12</f>
        <v>D</v>
      </c>
      <c r="T3" s="52" t="s">
        <v>71</v>
      </c>
      <c r="U3" s="26" t="s">
        <v>11</v>
      </c>
      <c r="V3" s="43">
        <f t="shared" si="1"/>
        <v>1</v>
      </c>
      <c r="W3" s="43">
        <f t="shared" si="2"/>
        <v>0</v>
      </c>
      <c r="X3" s="43">
        <f t="shared" si="3"/>
        <v>1</v>
      </c>
      <c r="Y3" s="43">
        <f t="shared" si="4"/>
        <v>1</v>
      </c>
      <c r="Z3" s="43">
        <f t="shared" si="5"/>
        <v>0</v>
      </c>
      <c r="AA3" s="43">
        <f t="shared" si="6"/>
        <v>1</v>
      </c>
      <c r="AB3" s="43">
        <f t="shared" si="7"/>
        <v>0</v>
      </c>
      <c r="AC3" s="43">
        <f t="shared" si="8"/>
        <v>2</v>
      </c>
      <c r="AD3" s="44">
        <f t="shared" si="9"/>
        <v>0</v>
      </c>
      <c r="AE3" s="44">
        <f t="shared" si="10"/>
        <v>2</v>
      </c>
      <c r="AF3" s="43">
        <f t="shared" si="11"/>
        <v>2</v>
      </c>
      <c r="AG3" s="5" t="str">
        <f>Vzorci_vnosov!$A$3</f>
        <v>52☻</v>
      </c>
      <c r="AH3" s="45" t="str">
        <f t="shared" si="12"/>
        <v/>
      </c>
      <c r="AI3" s="45" t="str">
        <f t="shared" si="13"/>
        <v>X</v>
      </c>
      <c r="AJ3" s="45" t="str">
        <f t="shared" si="14"/>
        <v>D</v>
      </c>
      <c r="AK3" s="45" t="str">
        <f t="shared" si="15"/>
        <v>¶</v>
      </c>
      <c r="AL3" s="45" t="str">
        <f t="shared" si="16"/>
        <v>X</v>
      </c>
      <c r="AM3" s="45" t="str">
        <f t="shared" si="17"/>
        <v>1</v>
      </c>
      <c r="AN3" s="45" t="str">
        <f t="shared" si="18"/>
        <v>Z</v>
      </c>
      <c r="AO3" s="45" t="str">
        <f t="shared" si="19"/>
        <v>☻</v>
      </c>
      <c r="AP3" s="45" t="str">
        <f t="shared" si="20"/>
        <v>D</v>
      </c>
      <c r="AQ3" s="45" t="str">
        <f t="shared" si="21"/>
        <v>D</v>
      </c>
      <c r="AR3" s="45" t="str">
        <f t="shared" si="22"/>
        <v>2</v>
      </c>
      <c r="AS3" s="45" t="str">
        <f t="shared" si="23"/>
        <v>a</v>
      </c>
      <c r="AT3" s="45" t="e">
        <f>NA()</f>
        <v>#N/A</v>
      </c>
      <c r="AU3" s="45" t="str">
        <f t="shared" si="24"/>
        <v/>
      </c>
      <c r="AV3" s="45" t="str">
        <f t="shared" si="25"/>
        <v>T</v>
      </c>
      <c r="AW3" s="45" t="str">
        <f t="shared" si="26"/>
        <v>D</v>
      </c>
      <c r="AX3" s="45" t="str">
        <f t="shared" si="27"/>
        <v/>
      </c>
      <c r="AY3" s="45" t="str">
        <f t="shared" si="28"/>
        <v>D</v>
      </c>
    </row>
    <row r="4" spans="1:53" ht="19.5" customHeight="1">
      <c r="A4" s="47">
        <v>44077</v>
      </c>
      <c r="B4" s="48" t="str">
        <f t="shared" si="0"/>
        <v>Thu</v>
      </c>
      <c r="C4" s="52"/>
      <c r="D4" s="52" t="s">
        <v>75</v>
      </c>
      <c r="E4" s="49" t="str">
        <f>Vzorci_vnosov!$A$12</f>
        <v>D</v>
      </c>
      <c r="F4" s="49" t="str">
        <f>Vzorci_vnosov!$A$6</f>
        <v>KVIT</v>
      </c>
      <c r="G4" s="58" t="str">
        <f>Vzorci_vnosov!$A$28</f>
        <v>KO</v>
      </c>
      <c r="H4" s="49" t="str">
        <f>Vzorci_vnosov!$A$5</f>
        <v>52</v>
      </c>
      <c r="I4" s="52" t="s">
        <v>94</v>
      </c>
      <c r="J4" s="53" t="str">
        <f>Vzorci_vnosov!$A$11</f>
        <v>X</v>
      </c>
      <c r="K4" s="49" t="str">
        <f>Vzorci_vnosov!$A$12</f>
        <v>D</v>
      </c>
      <c r="L4" s="49" t="str">
        <f>Vzorci_vnosov!$A$12</f>
        <v>D</v>
      </c>
      <c r="M4" s="49" t="str">
        <f>Vzorci_vnosov!$A$5</f>
        <v>52</v>
      </c>
      <c r="N4" s="51" t="str">
        <f>Vzorci_vnosov!$A$23</f>
        <v>51☺</v>
      </c>
      <c r="O4" s="52"/>
      <c r="P4" s="50" t="str">
        <f>Vzorci_vnosov!$A$7</f>
        <v>KVIT☻</v>
      </c>
      <c r="Q4" s="49" t="str">
        <f>Vzorci_vnosov!$A$12</f>
        <v>D</v>
      </c>
      <c r="R4" s="52"/>
      <c r="S4" s="49" t="str">
        <f>Vzorci_vnosov!$A$12</f>
        <v>D</v>
      </c>
      <c r="T4" s="52" t="s">
        <v>23</v>
      </c>
      <c r="U4" s="26" t="str">
        <f>Vzorci_vnosov!$C$7</f>
        <v>MIO</v>
      </c>
      <c r="V4" s="43">
        <f t="shared" si="1"/>
        <v>1</v>
      </c>
      <c r="W4" s="43">
        <f t="shared" si="2"/>
        <v>1</v>
      </c>
      <c r="X4" s="43">
        <f t="shared" si="3"/>
        <v>0</v>
      </c>
      <c r="Y4" s="43">
        <f t="shared" si="4"/>
        <v>2</v>
      </c>
      <c r="Z4" s="43">
        <f t="shared" si="5"/>
        <v>0</v>
      </c>
      <c r="AA4" s="43">
        <f t="shared" si="6"/>
        <v>0</v>
      </c>
      <c r="AB4" s="43">
        <f t="shared" si="7"/>
        <v>0</v>
      </c>
      <c r="AC4" s="43">
        <f t="shared" si="8"/>
        <v>2</v>
      </c>
      <c r="AD4" s="44">
        <f t="shared" si="9"/>
        <v>0</v>
      </c>
      <c r="AE4" s="44">
        <f t="shared" si="10"/>
        <v>1</v>
      </c>
      <c r="AF4" s="43">
        <f t="shared" si="11"/>
        <v>2</v>
      </c>
      <c r="AG4" s="5" t="str">
        <f>Vzorci_vnosov!$A$4</f>
        <v>51</v>
      </c>
      <c r="AH4" s="45" t="str">
        <f t="shared" si="12"/>
        <v/>
      </c>
      <c r="AI4" s="45" t="str">
        <f t="shared" si="13"/>
        <v>F</v>
      </c>
      <c r="AJ4" s="45" t="str">
        <f t="shared" si="14"/>
        <v>D</v>
      </c>
      <c r="AK4" s="45" t="str">
        <f t="shared" si="15"/>
        <v>T</v>
      </c>
      <c r="AL4" s="45" t="str">
        <f t="shared" si="16"/>
        <v>O</v>
      </c>
      <c r="AM4" s="45" t="str">
        <f t="shared" si="17"/>
        <v>2</v>
      </c>
      <c r="AN4" s="45" t="str">
        <f t="shared" si="18"/>
        <v>Z</v>
      </c>
      <c r="AO4" s="45" t="str">
        <f t="shared" si="19"/>
        <v>X</v>
      </c>
      <c r="AP4" s="45" t="str">
        <f t="shared" si="20"/>
        <v>D</v>
      </c>
      <c r="AQ4" s="45" t="str">
        <f t="shared" si="21"/>
        <v>D</v>
      </c>
      <c r="AR4" s="45" t="str">
        <f t="shared" si="22"/>
        <v>2</v>
      </c>
      <c r="AS4" s="45" t="str">
        <f t="shared" si="23"/>
        <v>☺</v>
      </c>
      <c r="AT4" s="45" t="e">
        <f>NA()</f>
        <v>#N/A</v>
      </c>
      <c r="AU4" s="45" t="str">
        <f t="shared" si="24"/>
        <v/>
      </c>
      <c r="AV4" s="45" t="str">
        <f t="shared" si="25"/>
        <v>☻</v>
      </c>
      <c r="AW4" s="45" t="str">
        <f t="shared" si="26"/>
        <v>D</v>
      </c>
      <c r="AX4" s="45" t="str">
        <f t="shared" si="27"/>
        <v/>
      </c>
      <c r="AY4" s="45" t="str">
        <f t="shared" si="28"/>
        <v>D</v>
      </c>
    </row>
    <row r="5" spans="1:53" ht="19.5" customHeight="1">
      <c r="A5" s="47">
        <v>44078</v>
      </c>
      <c r="B5" s="48" t="str">
        <f t="shared" si="0"/>
        <v>Fri</v>
      </c>
      <c r="C5" s="52"/>
      <c r="D5" s="49" t="str">
        <f>Vzorci_vnosov!$A$6</f>
        <v>KVIT</v>
      </c>
      <c r="E5" s="49" t="str">
        <f>Vzorci_vnosov!$A$12</f>
        <v>D</v>
      </c>
      <c r="F5" s="50" t="str">
        <f>Vzorci_vnosov!$A$7</f>
        <v>KVIT☻</v>
      </c>
      <c r="G5" s="51" t="str">
        <f>Vzorci_vnosov!$A$23</f>
        <v>51☺</v>
      </c>
      <c r="H5" s="49" t="str">
        <f>Vzorci_vnosov!$A$5</f>
        <v>52</v>
      </c>
      <c r="I5" s="52" t="s">
        <v>94</v>
      </c>
      <c r="J5" s="53" t="str">
        <f>Vzorci_vnosov!$A$26</f>
        <v>52¶</v>
      </c>
      <c r="K5" s="49" t="str">
        <f>Vzorci_vnosov!$A$12</f>
        <v>D</v>
      </c>
      <c r="L5" s="49" t="str">
        <f>Vzorci_vnosov!$A$12</f>
        <v>D</v>
      </c>
      <c r="M5" s="49" t="str">
        <f>Vzorci_vnosov!$A$6</f>
        <v>KVIT</v>
      </c>
      <c r="N5" s="53" t="str">
        <f>Vzorci_vnosov!$A$11</f>
        <v>X</v>
      </c>
      <c r="O5" s="52"/>
      <c r="P5" s="53" t="str">
        <f>Vzorci_vnosov!$A$11</f>
        <v>X</v>
      </c>
      <c r="Q5" s="49" t="str">
        <f>Vzorci_vnosov!$A$12</f>
        <v>D</v>
      </c>
      <c r="R5" s="52"/>
      <c r="S5" s="49" t="str">
        <f>Vzorci_vnosov!$A$12</f>
        <v>D</v>
      </c>
      <c r="T5" s="52" t="s">
        <v>9</v>
      </c>
      <c r="U5" s="26" t="str">
        <f>Vzorci_vnosov!$C$3</f>
        <v>ŠOŠ</v>
      </c>
      <c r="V5" s="43">
        <f t="shared" si="1"/>
        <v>1</v>
      </c>
      <c r="W5" s="43">
        <f t="shared" si="2"/>
        <v>1</v>
      </c>
      <c r="X5" s="43">
        <f t="shared" si="3"/>
        <v>0</v>
      </c>
      <c r="Y5" s="43">
        <f t="shared" si="4"/>
        <v>1</v>
      </c>
      <c r="Z5" s="43">
        <f t="shared" si="5"/>
        <v>0</v>
      </c>
      <c r="AA5" s="43">
        <f t="shared" si="6"/>
        <v>1</v>
      </c>
      <c r="AB5" s="43">
        <f t="shared" si="7"/>
        <v>0</v>
      </c>
      <c r="AC5" s="43">
        <f t="shared" si="8"/>
        <v>3</v>
      </c>
      <c r="AD5" s="44">
        <f t="shared" si="9"/>
        <v>0</v>
      </c>
      <c r="AE5" s="44">
        <f t="shared" si="10"/>
        <v>2</v>
      </c>
      <c r="AF5" s="43">
        <f t="shared" si="11"/>
        <v>1</v>
      </c>
      <c r="AG5" s="5" t="str">
        <f>Vzorci_vnosov!$A$5</f>
        <v>52</v>
      </c>
      <c r="AH5" s="45" t="str">
        <f t="shared" si="12"/>
        <v/>
      </c>
      <c r="AI5" s="45" t="str">
        <f t="shared" si="13"/>
        <v>T</v>
      </c>
      <c r="AJ5" s="45" t="str">
        <f t="shared" si="14"/>
        <v>D</v>
      </c>
      <c r="AK5" s="45" t="str">
        <f t="shared" si="15"/>
        <v>☻</v>
      </c>
      <c r="AL5" s="45" t="str">
        <f t="shared" si="16"/>
        <v>☺</v>
      </c>
      <c r="AM5" s="45" t="str">
        <f t="shared" si="17"/>
        <v>2</v>
      </c>
      <c r="AN5" s="45" t="str">
        <f t="shared" si="18"/>
        <v>Z</v>
      </c>
      <c r="AO5" s="45" t="str">
        <f t="shared" si="19"/>
        <v>¶</v>
      </c>
      <c r="AP5" s="45" t="str">
        <f t="shared" si="20"/>
        <v>D</v>
      </c>
      <c r="AQ5" s="45" t="str">
        <f t="shared" si="21"/>
        <v>D</v>
      </c>
      <c r="AR5" s="45" t="str">
        <f t="shared" si="22"/>
        <v>T</v>
      </c>
      <c r="AS5" s="45" t="str">
        <f t="shared" si="23"/>
        <v>X</v>
      </c>
      <c r="AT5" s="45" t="e">
        <f>NA()</f>
        <v>#N/A</v>
      </c>
      <c r="AU5" s="45" t="str">
        <f t="shared" si="24"/>
        <v/>
      </c>
      <c r="AV5" s="45" t="str">
        <f t="shared" si="25"/>
        <v>X</v>
      </c>
      <c r="AW5" s="45" t="str">
        <f t="shared" si="26"/>
        <v>D</v>
      </c>
      <c r="AX5" s="45" t="str">
        <f t="shared" si="27"/>
        <v/>
      </c>
      <c r="AY5" s="45" t="str">
        <f t="shared" si="28"/>
        <v>D</v>
      </c>
      <c r="BA5" s="87" t="s">
        <v>70</v>
      </c>
    </row>
    <row r="6" spans="1:53" ht="19.5" customHeight="1">
      <c r="A6" s="47">
        <v>44079</v>
      </c>
      <c r="B6" s="48" t="str">
        <f t="shared" si="0"/>
        <v>Sat</v>
      </c>
      <c r="C6" s="52"/>
      <c r="D6" s="52"/>
      <c r="E6" s="52"/>
      <c r="F6" s="52"/>
      <c r="G6" s="52"/>
      <c r="H6" s="42" t="str">
        <f>Vzorci_vnosov!$A$21</f>
        <v>☺</v>
      </c>
      <c r="I6" s="52"/>
      <c r="J6" s="41" t="str">
        <f>Vzorci_vnosov!$A$14</f>
        <v>☻</v>
      </c>
      <c r="K6" s="52"/>
      <c r="L6" s="52"/>
      <c r="M6" s="52"/>
      <c r="N6" s="52"/>
      <c r="O6" s="52"/>
      <c r="P6" s="52"/>
      <c r="Q6" s="52"/>
      <c r="R6" s="52"/>
      <c r="S6" s="52"/>
      <c r="T6" s="52" t="s">
        <v>11</v>
      </c>
      <c r="U6" s="78" t="s">
        <v>3</v>
      </c>
      <c r="V6" s="43">
        <f t="shared" si="1"/>
        <v>1</v>
      </c>
      <c r="W6" s="43">
        <f t="shared" si="2"/>
        <v>1</v>
      </c>
      <c r="X6" s="43">
        <f t="shared" si="3"/>
        <v>0</v>
      </c>
      <c r="Y6" s="43">
        <f t="shared" si="4"/>
        <v>0</v>
      </c>
      <c r="Z6" s="43">
        <f t="shared" si="5"/>
        <v>0</v>
      </c>
      <c r="AA6" s="43">
        <f t="shared" si="6"/>
        <v>0</v>
      </c>
      <c r="AB6" s="43">
        <f t="shared" si="7"/>
        <v>0</v>
      </c>
      <c r="AC6" s="43">
        <f t="shared" si="8"/>
        <v>0</v>
      </c>
      <c r="AD6" s="44">
        <f t="shared" si="9"/>
        <v>12</v>
      </c>
      <c r="AE6" s="44">
        <f t="shared" si="10"/>
        <v>0</v>
      </c>
      <c r="AF6" s="43">
        <f t="shared" si="11"/>
        <v>0</v>
      </c>
      <c r="AG6" s="5" t="str">
        <f>Vzorci_vnosov!$A$6</f>
        <v>KVIT</v>
      </c>
      <c r="AH6" s="45" t="str">
        <f t="shared" si="12"/>
        <v/>
      </c>
      <c r="AI6" s="45" t="str">
        <f t="shared" si="13"/>
        <v/>
      </c>
      <c r="AJ6" s="45" t="str">
        <f t="shared" si="14"/>
        <v/>
      </c>
      <c r="AK6" s="45" t="str">
        <f t="shared" si="15"/>
        <v/>
      </c>
      <c r="AL6" s="45" t="str">
        <f t="shared" si="16"/>
        <v/>
      </c>
      <c r="AM6" s="45" t="str">
        <f t="shared" si="17"/>
        <v>☺</v>
      </c>
      <c r="AN6" s="45" t="str">
        <f t="shared" si="18"/>
        <v/>
      </c>
      <c r="AO6" s="45" t="str">
        <f t="shared" si="19"/>
        <v>☻</v>
      </c>
      <c r="AP6" s="45" t="str">
        <f t="shared" si="20"/>
        <v/>
      </c>
      <c r="AQ6" s="45" t="str">
        <f t="shared" si="21"/>
        <v/>
      </c>
      <c r="AR6" s="45" t="str">
        <f t="shared" si="22"/>
        <v/>
      </c>
      <c r="AS6" s="45" t="str">
        <f t="shared" si="23"/>
        <v/>
      </c>
      <c r="AT6" s="45" t="e">
        <f>NA()</f>
        <v>#N/A</v>
      </c>
      <c r="AU6" s="45" t="str">
        <f t="shared" si="24"/>
        <v/>
      </c>
      <c r="AV6" s="45" t="str">
        <f t="shared" si="25"/>
        <v/>
      </c>
      <c r="AW6" s="45" t="str">
        <f t="shared" si="26"/>
        <v/>
      </c>
      <c r="AX6" s="45" t="str">
        <f t="shared" si="27"/>
        <v/>
      </c>
      <c r="AY6" s="45" t="str">
        <f t="shared" si="28"/>
        <v/>
      </c>
      <c r="BA6" s="4" t="s">
        <v>71</v>
      </c>
    </row>
    <row r="7" spans="1:53" ht="19.5" customHeight="1">
      <c r="A7" s="47">
        <v>44080</v>
      </c>
      <c r="B7" s="48" t="str">
        <f t="shared" si="0"/>
        <v>Sun</v>
      </c>
      <c r="C7" s="52"/>
      <c r="D7" s="52"/>
      <c r="E7" s="52"/>
      <c r="F7" s="41" t="str">
        <f>Vzorci_vnosov!$A$14</f>
        <v>☻</v>
      </c>
      <c r="G7" s="52"/>
      <c r="H7" s="52"/>
      <c r="I7" s="42" t="str">
        <f>Vzorci_vnosov!$A$21</f>
        <v>☺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 t="s">
        <v>13</v>
      </c>
      <c r="U7" s="78" t="s">
        <v>3</v>
      </c>
      <c r="V7" s="43">
        <f t="shared" si="1"/>
        <v>1</v>
      </c>
      <c r="W7" s="43">
        <f t="shared" si="2"/>
        <v>1</v>
      </c>
      <c r="X7" s="43">
        <f t="shared" si="3"/>
        <v>0</v>
      </c>
      <c r="Y7" s="43">
        <f t="shared" si="4"/>
        <v>0</v>
      </c>
      <c r="Z7" s="43">
        <f t="shared" si="5"/>
        <v>0</v>
      </c>
      <c r="AA7" s="43">
        <f t="shared" si="6"/>
        <v>0</v>
      </c>
      <c r="AB7" s="43">
        <f t="shared" si="7"/>
        <v>0</v>
      </c>
      <c r="AC7" s="43">
        <f t="shared" si="8"/>
        <v>0</v>
      </c>
      <c r="AD7" s="44">
        <f t="shared" si="9"/>
        <v>12</v>
      </c>
      <c r="AE7" s="44">
        <f t="shared" si="10"/>
        <v>0</v>
      </c>
      <c r="AF7" s="43">
        <f t="shared" si="11"/>
        <v>0</v>
      </c>
      <c r="AG7" s="7" t="str">
        <f>Vzorci_vnosov!$A$7</f>
        <v>KVIT☻</v>
      </c>
      <c r="AH7" s="45" t="str">
        <f t="shared" si="12"/>
        <v/>
      </c>
      <c r="AI7" s="45" t="str">
        <f t="shared" si="13"/>
        <v/>
      </c>
      <c r="AJ7" s="45" t="str">
        <f t="shared" si="14"/>
        <v/>
      </c>
      <c r="AK7" s="45" t="str">
        <f t="shared" si="15"/>
        <v>☻</v>
      </c>
      <c r="AL7" s="45" t="str">
        <f t="shared" si="16"/>
        <v/>
      </c>
      <c r="AM7" s="45" t="str">
        <f t="shared" si="17"/>
        <v/>
      </c>
      <c r="AN7" s="45" t="str">
        <f t="shared" si="18"/>
        <v>☺</v>
      </c>
      <c r="AO7" s="45" t="str">
        <f t="shared" si="19"/>
        <v/>
      </c>
      <c r="AP7" s="45" t="str">
        <f t="shared" si="20"/>
        <v/>
      </c>
      <c r="AQ7" s="45" t="str">
        <f t="shared" si="21"/>
        <v/>
      </c>
      <c r="AR7" s="45" t="str">
        <f t="shared" si="22"/>
        <v/>
      </c>
      <c r="AS7" s="45" t="str">
        <f t="shared" si="23"/>
        <v/>
      </c>
      <c r="AT7" s="45" t="e">
        <f>NA()</f>
        <v>#N/A</v>
      </c>
      <c r="AU7" s="45" t="str">
        <f t="shared" si="24"/>
        <v/>
      </c>
      <c r="AV7" s="45" t="str">
        <f t="shared" si="25"/>
        <v/>
      </c>
      <c r="AW7" s="45" t="str">
        <f t="shared" si="26"/>
        <v/>
      </c>
      <c r="AX7" s="45" t="str">
        <f t="shared" si="27"/>
        <v/>
      </c>
      <c r="AY7" s="45" t="str">
        <f t="shared" si="28"/>
        <v/>
      </c>
    </row>
    <row r="8" spans="1:53" ht="19.5" customHeight="1">
      <c r="A8" s="47">
        <v>44081</v>
      </c>
      <c r="B8" s="48" t="str">
        <f t="shared" si="0"/>
        <v>Mon</v>
      </c>
      <c r="C8" s="49" t="str">
        <f>Vzorci_vnosov!$A$5</f>
        <v>52</v>
      </c>
      <c r="D8" s="52" t="s">
        <v>75</v>
      </c>
      <c r="E8" s="49" t="str">
        <f>Vzorci_vnosov!$A$6</f>
        <v>KVIT</v>
      </c>
      <c r="F8" s="53" t="str">
        <f>Vzorci_vnosov!$A$11</f>
        <v>X</v>
      </c>
      <c r="G8" s="49" t="str">
        <f>Vzorci_vnosov!$A$12</f>
        <v>D</v>
      </c>
      <c r="H8" s="54" t="str">
        <f>Vzorci_vnosov!$A$18</f>
        <v>52$</v>
      </c>
      <c r="I8" s="53" t="str">
        <f>Vzorci_vnosov!$A$11</f>
        <v>X</v>
      </c>
      <c r="J8" s="49" t="str">
        <f>Vzorci_vnosov!$A$13</f>
        <v>BOL</v>
      </c>
      <c r="K8" s="49" t="str">
        <f>Vzorci_vnosov!$A$12</f>
        <v>D</v>
      </c>
      <c r="L8" s="49" t="str">
        <f>Vzorci_vnosov!$A$12</f>
        <v>D</v>
      </c>
      <c r="M8" s="49" t="str">
        <f>Vzorci_vnosov!$A$6</f>
        <v>KVIT</v>
      </c>
      <c r="N8" s="50" t="str">
        <f>Vzorci_vnosov!$A$7</f>
        <v>KVIT☻</v>
      </c>
      <c r="O8" s="52"/>
      <c r="P8" s="49" t="s">
        <v>90</v>
      </c>
      <c r="Q8" s="51" t="str">
        <f>Vzorci_vnosov!$A$23</f>
        <v>51☺</v>
      </c>
      <c r="R8" s="52"/>
      <c r="S8" s="53" t="str">
        <f>Vzorci_vnosov!$A$26</f>
        <v>52¶</v>
      </c>
      <c r="T8" s="52" t="s">
        <v>28</v>
      </c>
      <c r="U8" s="26" t="str">
        <f>Vzorci_vnosov!$C$4</f>
        <v>PIN</v>
      </c>
      <c r="V8" s="43">
        <f t="shared" si="1"/>
        <v>1</v>
      </c>
      <c r="W8" s="43">
        <f t="shared" si="2"/>
        <v>1</v>
      </c>
      <c r="X8" s="43">
        <f t="shared" si="3"/>
        <v>0</v>
      </c>
      <c r="Y8" s="43">
        <f t="shared" si="4"/>
        <v>2</v>
      </c>
      <c r="Z8" s="43">
        <f t="shared" si="5"/>
        <v>0</v>
      </c>
      <c r="AA8" s="43">
        <f t="shared" si="6"/>
        <v>1</v>
      </c>
      <c r="AB8" s="43">
        <f t="shared" si="7"/>
        <v>0</v>
      </c>
      <c r="AC8" s="43">
        <f t="shared" si="8"/>
        <v>3</v>
      </c>
      <c r="AD8" s="44">
        <f t="shared" si="9"/>
        <v>-1</v>
      </c>
      <c r="AE8" s="44">
        <f t="shared" si="10"/>
        <v>2</v>
      </c>
      <c r="AF8" s="43">
        <f t="shared" si="11"/>
        <v>2</v>
      </c>
      <c r="AG8" s="5" t="str">
        <f>Vzorci_vnosov!$A$8</f>
        <v>U</v>
      </c>
      <c r="AH8" s="45" t="str">
        <f t="shared" si="12"/>
        <v>2</v>
      </c>
      <c r="AI8" s="45" t="str">
        <f t="shared" si="13"/>
        <v>F</v>
      </c>
      <c r="AJ8" s="45" t="str">
        <f t="shared" si="14"/>
        <v>T</v>
      </c>
      <c r="AK8" s="45" t="str">
        <f t="shared" si="15"/>
        <v>X</v>
      </c>
      <c r="AL8" s="45" t="str">
        <f t="shared" si="16"/>
        <v>D</v>
      </c>
      <c r="AM8" s="45" t="str">
        <f t="shared" si="17"/>
        <v>$</v>
      </c>
      <c r="AN8" s="45" t="str">
        <f t="shared" si="18"/>
        <v>X</v>
      </c>
      <c r="AO8" s="45" t="str">
        <f t="shared" si="19"/>
        <v>L</v>
      </c>
      <c r="AP8" s="45" t="str">
        <f t="shared" si="20"/>
        <v>D</v>
      </c>
      <c r="AQ8" s="45" t="str">
        <f t="shared" si="21"/>
        <v>D</v>
      </c>
      <c r="AR8" s="45" t="str">
        <f t="shared" si="22"/>
        <v>T</v>
      </c>
      <c r="AS8" s="45" t="str">
        <f t="shared" si="23"/>
        <v>☻</v>
      </c>
      <c r="AT8" s="45" t="e">
        <f>NA()</f>
        <v>#N/A</v>
      </c>
      <c r="AU8" s="45" t="str">
        <f t="shared" si="24"/>
        <v/>
      </c>
      <c r="AV8" s="45" t="str">
        <f t="shared" si="25"/>
        <v>F</v>
      </c>
      <c r="AW8" s="45" t="str">
        <f t="shared" si="26"/>
        <v>☺</v>
      </c>
      <c r="AX8" s="45" t="str">
        <f t="shared" si="27"/>
        <v/>
      </c>
      <c r="AY8" s="45" t="str">
        <f t="shared" si="28"/>
        <v>¶</v>
      </c>
    </row>
    <row r="9" spans="1:53" ht="19.5" customHeight="1">
      <c r="A9" s="47">
        <v>44082</v>
      </c>
      <c r="B9" s="48" t="str">
        <f t="shared" si="0"/>
        <v>Tue</v>
      </c>
      <c r="C9" s="49" t="s">
        <v>95</v>
      </c>
      <c r="D9" s="53" t="str">
        <f>Vzorci_vnosov!$A$32</f>
        <v>Am</v>
      </c>
      <c r="E9" s="49" t="str">
        <f>Vzorci_vnosov!$A$6</f>
        <v>KVIT</v>
      </c>
      <c r="F9" s="50" t="str">
        <f>Vzorci_vnosov!$A$7</f>
        <v>KVIT☻</v>
      </c>
      <c r="G9" s="49" t="str">
        <f>Vzorci_vnosov!$A$12</f>
        <v>D</v>
      </c>
      <c r="H9" s="51" t="str">
        <f>Vzorci_vnosov!$A$23</f>
        <v>51☺</v>
      </c>
      <c r="I9" s="52" t="s">
        <v>94</v>
      </c>
      <c r="J9" s="49" t="str">
        <f>Vzorci_vnosov!$A$13</f>
        <v>BOL</v>
      </c>
      <c r="K9" s="49" t="str">
        <f>Vzorci_vnosov!$A$12</f>
        <v>D</v>
      </c>
      <c r="L9" s="49" t="str">
        <f>Vzorci_vnosov!$A$12</f>
        <v>D</v>
      </c>
      <c r="M9" s="49" t="str">
        <f>Vzorci_vnosov!$A$5</f>
        <v>52</v>
      </c>
      <c r="N9" s="53" t="str">
        <f>Vzorci_vnosov!$A$11</f>
        <v>X</v>
      </c>
      <c r="O9" s="52"/>
      <c r="P9" s="53" t="str">
        <f>Vzorci_vnosov!$A$26</f>
        <v>52¶</v>
      </c>
      <c r="Q9" s="53" t="str">
        <f>Vzorci_vnosov!$A$11</f>
        <v>X</v>
      </c>
      <c r="R9" s="52"/>
      <c r="S9" s="54" t="str">
        <f>Vzorci_vnosov!$A$18</f>
        <v>52$</v>
      </c>
      <c r="T9" s="52" t="s">
        <v>11</v>
      </c>
      <c r="U9" s="26" t="str">
        <f>Vzorci_vnosov!$C$4</f>
        <v>PIN</v>
      </c>
      <c r="V9" s="43">
        <f t="shared" si="1"/>
        <v>1</v>
      </c>
      <c r="W9" s="43">
        <f t="shared" si="2"/>
        <v>1</v>
      </c>
      <c r="X9" s="43">
        <f t="shared" si="3"/>
        <v>0</v>
      </c>
      <c r="Y9" s="43">
        <f t="shared" si="4"/>
        <v>2</v>
      </c>
      <c r="Z9" s="43">
        <f t="shared" si="5"/>
        <v>0</v>
      </c>
      <c r="AA9" s="43">
        <f t="shared" si="6"/>
        <v>1</v>
      </c>
      <c r="AB9" s="43">
        <f t="shared" si="7"/>
        <v>0</v>
      </c>
      <c r="AC9" s="43">
        <f t="shared" si="8"/>
        <v>2</v>
      </c>
      <c r="AD9" s="44">
        <f t="shared" si="9"/>
        <v>-1</v>
      </c>
      <c r="AE9" s="44">
        <f t="shared" si="10"/>
        <v>2</v>
      </c>
      <c r="AF9" s="43">
        <f t="shared" si="11"/>
        <v>2</v>
      </c>
      <c r="AG9" s="5" t="str">
        <f>Vzorci_vnosov!$A$9</f>
        <v>U☻</v>
      </c>
      <c r="AH9" s="45" t="str">
        <f t="shared" si="12"/>
        <v>4</v>
      </c>
      <c r="AI9" s="45" t="str">
        <f t="shared" si="13"/>
        <v>m</v>
      </c>
      <c r="AJ9" s="45" t="str">
        <f t="shared" si="14"/>
        <v>T</v>
      </c>
      <c r="AK9" s="45" t="str">
        <f t="shared" si="15"/>
        <v>☻</v>
      </c>
      <c r="AL9" s="45" t="str">
        <f t="shared" si="16"/>
        <v>D</v>
      </c>
      <c r="AM9" s="45" t="str">
        <f t="shared" si="17"/>
        <v>☺</v>
      </c>
      <c r="AN9" s="45" t="str">
        <f t="shared" si="18"/>
        <v>Z</v>
      </c>
      <c r="AO9" s="45" t="str">
        <f t="shared" si="19"/>
        <v>L</v>
      </c>
      <c r="AP9" s="45" t="str">
        <f t="shared" si="20"/>
        <v>D</v>
      </c>
      <c r="AQ9" s="45" t="str">
        <f t="shared" si="21"/>
        <v>D</v>
      </c>
      <c r="AR9" s="45" t="str">
        <f t="shared" si="22"/>
        <v>2</v>
      </c>
      <c r="AS9" s="45" t="str">
        <f t="shared" si="23"/>
        <v>X</v>
      </c>
      <c r="AT9" s="45" t="e">
        <f>NA()</f>
        <v>#N/A</v>
      </c>
      <c r="AU9" s="45" t="str">
        <f t="shared" si="24"/>
        <v/>
      </c>
      <c r="AV9" s="45" t="str">
        <f t="shared" si="25"/>
        <v>¶</v>
      </c>
      <c r="AW9" s="45" t="str">
        <f t="shared" si="26"/>
        <v>X</v>
      </c>
      <c r="AX9" s="45" t="str">
        <f t="shared" si="27"/>
        <v/>
      </c>
      <c r="AY9" s="45" t="str">
        <f t="shared" si="28"/>
        <v>$</v>
      </c>
    </row>
    <row r="10" spans="1:53" ht="19.5" customHeight="1">
      <c r="A10" s="47">
        <v>44083</v>
      </c>
      <c r="B10" s="48" t="str">
        <f t="shared" si="0"/>
        <v>Wed</v>
      </c>
      <c r="C10" s="53" t="str">
        <f>Vzorci_vnosov!$A$11</f>
        <v>X</v>
      </c>
      <c r="D10" s="50" t="str">
        <f>Vzorci_vnosov!$A$7</f>
        <v>KVIT☻</v>
      </c>
      <c r="E10" s="56" t="str">
        <f>Vzorci_vnosov!$A$19</f>
        <v>KVIT$</v>
      </c>
      <c r="F10" s="53" t="str">
        <f>Vzorci_vnosov!$A$11</f>
        <v>X</v>
      </c>
      <c r="G10" s="49" t="str">
        <f>Vzorci_vnosov!$A$12</f>
        <v>D</v>
      </c>
      <c r="H10" s="53" t="str">
        <f>Vzorci_vnosov!$A$11</f>
        <v>X</v>
      </c>
      <c r="I10" s="52" t="s">
        <v>94</v>
      </c>
      <c r="J10" s="49" t="str">
        <f>Vzorci_vnosov!$A$13</f>
        <v>BOL</v>
      </c>
      <c r="K10" s="49" t="str">
        <f>Vzorci_vnosov!$A$12</f>
        <v>D</v>
      </c>
      <c r="L10" s="49" t="str">
        <f>Vzorci_vnosov!$A$12</f>
        <v>D</v>
      </c>
      <c r="M10" s="49" t="str">
        <f>Vzorci_vnosov!$A$4</f>
        <v>51</v>
      </c>
      <c r="N10" s="53" t="str">
        <f>Vzorci_vnosov!$A$35</f>
        <v>Ta</v>
      </c>
      <c r="O10" s="52"/>
      <c r="P10" s="49" t="str">
        <f>Vzorci_vnosov!$A$6</f>
        <v>KVIT</v>
      </c>
      <c r="Q10" s="53" t="str">
        <f>Vzorci_vnosov!$A$26</f>
        <v>52¶</v>
      </c>
      <c r="R10" s="52"/>
      <c r="S10" s="49" t="str">
        <f>Vzorci_vnosov!$A$5</f>
        <v>52</v>
      </c>
      <c r="T10" s="52" t="s">
        <v>70</v>
      </c>
      <c r="U10" s="26" t="s">
        <v>11</v>
      </c>
      <c r="V10" s="43">
        <f t="shared" si="1"/>
        <v>1</v>
      </c>
      <c r="W10" s="43">
        <f t="shared" si="2"/>
        <v>0</v>
      </c>
      <c r="X10" s="43">
        <f t="shared" si="3"/>
        <v>1</v>
      </c>
      <c r="Y10" s="43">
        <f t="shared" si="4"/>
        <v>1</v>
      </c>
      <c r="Z10" s="43">
        <f t="shared" si="5"/>
        <v>0</v>
      </c>
      <c r="AA10" s="43">
        <f t="shared" si="6"/>
        <v>1</v>
      </c>
      <c r="AB10" s="43">
        <f t="shared" si="7"/>
        <v>0</v>
      </c>
      <c r="AC10" s="43">
        <f t="shared" si="8"/>
        <v>3</v>
      </c>
      <c r="AD10" s="44">
        <f t="shared" si="9"/>
        <v>-1</v>
      </c>
      <c r="AE10" s="44">
        <f t="shared" si="10"/>
        <v>3</v>
      </c>
      <c r="AF10" s="43">
        <f t="shared" si="11"/>
        <v>2</v>
      </c>
      <c r="AG10" s="5" t="str">
        <f>Vzorci_vnosov!$A$10</f>
        <v>12-20</v>
      </c>
      <c r="AH10" s="45" t="str">
        <f t="shared" si="12"/>
        <v>X</v>
      </c>
      <c r="AI10" s="45" t="str">
        <f t="shared" si="13"/>
        <v>☻</v>
      </c>
      <c r="AJ10" s="45" t="str">
        <f t="shared" si="14"/>
        <v>$</v>
      </c>
      <c r="AK10" s="45" t="str">
        <f t="shared" si="15"/>
        <v>X</v>
      </c>
      <c r="AL10" s="45" t="str">
        <f t="shared" si="16"/>
        <v>D</v>
      </c>
      <c r="AM10" s="45" t="str">
        <f t="shared" si="17"/>
        <v>X</v>
      </c>
      <c r="AN10" s="45" t="str">
        <f t="shared" si="18"/>
        <v>Z</v>
      </c>
      <c r="AO10" s="45" t="str">
        <f t="shared" si="19"/>
        <v>L</v>
      </c>
      <c r="AP10" s="45" t="str">
        <f t="shared" si="20"/>
        <v>D</v>
      </c>
      <c r="AQ10" s="45" t="str">
        <f t="shared" si="21"/>
        <v>D</v>
      </c>
      <c r="AR10" s="45" t="str">
        <f t="shared" si="22"/>
        <v>1</v>
      </c>
      <c r="AS10" s="45" t="str">
        <f t="shared" si="23"/>
        <v>a</v>
      </c>
      <c r="AT10" s="45" t="e">
        <f>NA()</f>
        <v>#N/A</v>
      </c>
      <c r="AU10" s="45" t="str">
        <f t="shared" si="24"/>
        <v/>
      </c>
      <c r="AV10" s="45" t="str">
        <f t="shared" si="25"/>
        <v>T</v>
      </c>
      <c r="AW10" s="45" t="str">
        <f t="shared" si="26"/>
        <v>¶</v>
      </c>
      <c r="AX10" s="45" t="str">
        <f t="shared" si="27"/>
        <v/>
      </c>
      <c r="AY10" s="45" t="str">
        <f t="shared" si="28"/>
        <v>2</v>
      </c>
      <c r="BA10" s="4" t="s">
        <v>78</v>
      </c>
    </row>
    <row r="11" spans="1:53" ht="19.5" customHeight="1">
      <c r="A11" s="47">
        <v>44084</v>
      </c>
      <c r="B11" s="48" t="str">
        <f t="shared" si="0"/>
        <v>Thu</v>
      </c>
      <c r="C11" s="53" t="str">
        <f>Vzorci_vnosov!$A$11</f>
        <v>X</v>
      </c>
      <c r="D11" s="53" t="str">
        <f>Vzorci_vnosov!$A$11</f>
        <v>X</v>
      </c>
      <c r="E11" s="49" t="str">
        <f>Vzorci_vnosov!$A$6</f>
        <v>KVIT</v>
      </c>
      <c r="F11" s="56" t="str">
        <f>Vzorci_vnosov!$A$19</f>
        <v>KVIT$</v>
      </c>
      <c r="G11" s="49" t="str">
        <f>Vzorci_vnosov!$A$12</f>
        <v>D</v>
      </c>
      <c r="H11" s="49" t="str">
        <f>Vzorci_vnosov!$A$5</f>
        <v>52</v>
      </c>
      <c r="I11" s="52" t="s">
        <v>94</v>
      </c>
      <c r="J11" s="49" t="str">
        <f>Vzorci_vnosov!$A$13</f>
        <v>BOL</v>
      </c>
      <c r="K11" s="49" t="str">
        <f>Vzorci_vnosov!$A$12</f>
        <v>D</v>
      </c>
      <c r="L11" s="49" t="str">
        <f>Vzorci_vnosov!$A$12</f>
        <v>D</v>
      </c>
      <c r="M11" s="52" t="s">
        <v>76</v>
      </c>
      <c r="N11" s="49" t="str">
        <f>Vzorci_vnosov!$A$2</f>
        <v>51☻</v>
      </c>
      <c r="O11" s="52"/>
      <c r="P11" s="49" t="str">
        <f>Vzorci_vnosov!$A$6</f>
        <v>KVIT</v>
      </c>
      <c r="Q11" s="53" t="str">
        <f>Vzorci_vnosov!$A$32</f>
        <v>Am</v>
      </c>
      <c r="R11" s="52"/>
      <c r="S11" s="52" t="s">
        <v>76</v>
      </c>
      <c r="T11" s="52" t="s">
        <v>71</v>
      </c>
      <c r="U11" s="26" t="str">
        <f>Vzorci_vnosov!$C$4</f>
        <v>PIN</v>
      </c>
      <c r="V11" s="43">
        <f t="shared" si="1"/>
        <v>1</v>
      </c>
      <c r="W11" s="43">
        <f t="shared" si="2"/>
        <v>0</v>
      </c>
      <c r="X11" s="43">
        <f t="shared" si="3"/>
        <v>1</v>
      </c>
      <c r="Y11" s="43">
        <f t="shared" si="4"/>
        <v>1</v>
      </c>
      <c r="Z11" s="43">
        <f t="shared" si="5"/>
        <v>0</v>
      </c>
      <c r="AA11" s="43">
        <f t="shared" si="6"/>
        <v>0</v>
      </c>
      <c r="AB11" s="43">
        <f t="shared" si="7"/>
        <v>0</v>
      </c>
      <c r="AC11" s="43">
        <f t="shared" si="8"/>
        <v>3</v>
      </c>
      <c r="AD11" s="44">
        <f t="shared" si="9"/>
        <v>-1</v>
      </c>
      <c r="AE11" s="44">
        <f t="shared" si="10"/>
        <v>2</v>
      </c>
      <c r="AF11" s="43">
        <f t="shared" si="11"/>
        <v>2</v>
      </c>
      <c r="AG11" s="8" t="str">
        <f>Vzorci_vnosov!$A$11</f>
        <v>X</v>
      </c>
      <c r="AH11" s="45" t="str">
        <f t="shared" si="12"/>
        <v>X</v>
      </c>
      <c r="AI11" s="45" t="str">
        <f t="shared" si="13"/>
        <v>X</v>
      </c>
      <c r="AJ11" s="45" t="str">
        <f t="shared" si="14"/>
        <v>T</v>
      </c>
      <c r="AK11" s="45" t="str">
        <f t="shared" si="15"/>
        <v>$</v>
      </c>
      <c r="AL11" s="45" t="str">
        <f t="shared" si="16"/>
        <v>D</v>
      </c>
      <c r="AM11" s="45" t="str">
        <f t="shared" si="17"/>
        <v>2</v>
      </c>
      <c r="AN11" s="45" t="str">
        <f t="shared" si="18"/>
        <v>Z</v>
      </c>
      <c r="AO11" s="45" t="str">
        <f t="shared" si="19"/>
        <v>L</v>
      </c>
      <c r="AP11" s="45" t="str">
        <f t="shared" si="20"/>
        <v>D</v>
      </c>
      <c r="AQ11" s="45" t="str">
        <f t="shared" si="21"/>
        <v>D</v>
      </c>
      <c r="AR11" s="45" t="str">
        <f t="shared" si="22"/>
        <v>K</v>
      </c>
      <c r="AS11" s="45" t="str">
        <f t="shared" si="23"/>
        <v>☻</v>
      </c>
      <c r="AT11" s="45" t="e">
        <f>NA()</f>
        <v>#N/A</v>
      </c>
      <c r="AU11" s="45" t="str">
        <f t="shared" si="24"/>
        <v/>
      </c>
      <c r="AV11" s="45" t="str">
        <f t="shared" si="25"/>
        <v>T</v>
      </c>
      <c r="AW11" s="45" t="str">
        <f t="shared" si="26"/>
        <v>m</v>
      </c>
      <c r="AX11" s="45" t="str">
        <f t="shared" si="27"/>
        <v/>
      </c>
      <c r="AY11" s="45" t="str">
        <f t="shared" si="28"/>
        <v>K</v>
      </c>
    </row>
    <row r="12" spans="1:53" ht="19.5" customHeight="1">
      <c r="A12" s="47">
        <v>44085</v>
      </c>
      <c r="B12" s="48" t="str">
        <f t="shared" si="0"/>
        <v>Fri</v>
      </c>
      <c r="C12" s="49" t="str">
        <f>Vzorci_vnosov!$A$5</f>
        <v>52</v>
      </c>
      <c r="D12" s="49" t="str">
        <f>Vzorci_vnosov!$A$6</f>
        <v>KVIT</v>
      </c>
      <c r="E12" s="49" t="str">
        <f>Vzorci_vnosov!$A$6</f>
        <v>KVIT</v>
      </c>
      <c r="F12" s="49" t="str">
        <f>Vzorci_vnosov!$A$5</f>
        <v>52</v>
      </c>
      <c r="G12" s="49" t="str">
        <f>Vzorci_vnosov!$A$12</f>
        <v>D</v>
      </c>
      <c r="H12" s="53" t="str">
        <f>Vzorci_vnosov!$A$26</f>
        <v>52¶</v>
      </c>
      <c r="I12" s="54" t="str">
        <f>Vzorci_vnosov!$A$18</f>
        <v>52$</v>
      </c>
      <c r="J12" s="49" t="str">
        <f>Vzorci_vnosov!$A$13</f>
        <v>BOL</v>
      </c>
      <c r="K12" s="49" t="str">
        <f>Vzorci_vnosov!$A$12</f>
        <v>D</v>
      </c>
      <c r="L12" s="49" t="str">
        <f>Vzorci_vnosov!$A$12</f>
        <v>D</v>
      </c>
      <c r="M12" s="52" t="s">
        <v>76</v>
      </c>
      <c r="N12" s="53" t="str">
        <f>Vzorci_vnosov!$A$11</f>
        <v>X</v>
      </c>
      <c r="O12" s="52"/>
      <c r="P12" s="50" t="str">
        <f>Vzorci_vnosov!$A$7</f>
        <v>KVIT☻</v>
      </c>
      <c r="Q12" s="51" t="str">
        <f>Vzorci_vnosov!$A$23</f>
        <v>51☺</v>
      </c>
      <c r="R12" s="52"/>
      <c r="S12" s="49" t="str">
        <f>Vzorci_vnosov!$A$12</f>
        <v>D</v>
      </c>
      <c r="T12" s="52" t="s">
        <v>28</v>
      </c>
      <c r="U12" s="26" t="s">
        <v>7</v>
      </c>
      <c r="V12" s="43">
        <f t="shared" si="1"/>
        <v>1</v>
      </c>
      <c r="W12" s="43">
        <f t="shared" si="2"/>
        <v>1</v>
      </c>
      <c r="X12" s="43">
        <f t="shared" si="3"/>
        <v>0</v>
      </c>
      <c r="Y12" s="43">
        <f t="shared" si="4"/>
        <v>3</v>
      </c>
      <c r="Z12" s="43">
        <f t="shared" si="5"/>
        <v>0</v>
      </c>
      <c r="AA12" s="43">
        <f t="shared" si="6"/>
        <v>1</v>
      </c>
      <c r="AB12" s="43">
        <f t="shared" si="7"/>
        <v>0</v>
      </c>
      <c r="AC12" s="43">
        <f t="shared" si="8"/>
        <v>3</v>
      </c>
      <c r="AD12" s="44">
        <f t="shared" si="9"/>
        <v>-1</v>
      </c>
      <c r="AE12" s="44">
        <f t="shared" si="10"/>
        <v>1</v>
      </c>
      <c r="AF12" s="43">
        <f t="shared" si="11"/>
        <v>3</v>
      </c>
      <c r="AG12" s="5" t="str">
        <f>Vzorci_vnosov!$A$12</f>
        <v>D</v>
      </c>
      <c r="AH12" s="45" t="str">
        <f t="shared" si="12"/>
        <v>2</v>
      </c>
      <c r="AI12" s="45" t="str">
        <f t="shared" si="13"/>
        <v>T</v>
      </c>
      <c r="AJ12" s="45" t="str">
        <f t="shared" si="14"/>
        <v>T</v>
      </c>
      <c r="AK12" s="45" t="str">
        <f t="shared" si="15"/>
        <v>2</v>
      </c>
      <c r="AL12" s="45" t="str">
        <f t="shared" si="16"/>
        <v>D</v>
      </c>
      <c r="AM12" s="45" t="str">
        <f t="shared" si="17"/>
        <v>¶</v>
      </c>
      <c r="AN12" s="45" t="str">
        <f t="shared" si="18"/>
        <v>$</v>
      </c>
      <c r="AO12" s="45" t="str">
        <f t="shared" si="19"/>
        <v>L</v>
      </c>
      <c r="AP12" s="45" t="str">
        <f t="shared" si="20"/>
        <v>D</v>
      </c>
      <c r="AQ12" s="45" t="str">
        <f t="shared" si="21"/>
        <v>D</v>
      </c>
      <c r="AR12" s="45" t="str">
        <f t="shared" si="22"/>
        <v>K</v>
      </c>
      <c r="AS12" s="45" t="str">
        <f t="shared" si="23"/>
        <v>X</v>
      </c>
      <c r="AT12" s="45" t="e">
        <f>NA()</f>
        <v>#N/A</v>
      </c>
      <c r="AU12" s="45" t="str">
        <f>RIGHT(O13,1)</f>
        <v/>
      </c>
      <c r="AV12" s="45" t="str">
        <f t="shared" ref="AV12:AV32" si="29">RIGHT(P12,1)</f>
        <v>☻</v>
      </c>
      <c r="AW12" s="45" t="str">
        <f t="shared" ref="AW12:AW32" si="30">RIGHT(Q12,1)</f>
        <v>☺</v>
      </c>
      <c r="AX12" s="45" t="str">
        <f t="shared" ref="AX12:AX32" si="31">RIGHT(R12,1)</f>
        <v/>
      </c>
      <c r="AY12" s="45" t="str">
        <f t="shared" ref="AY12:AY32" si="32">RIGHT(S12,1)</f>
        <v>D</v>
      </c>
    </row>
    <row r="13" spans="1:53" ht="19.5" customHeight="1">
      <c r="A13" s="47">
        <v>44086</v>
      </c>
      <c r="B13" s="48" t="str">
        <f t="shared" si="0"/>
        <v>Sat</v>
      </c>
      <c r="C13" s="52"/>
      <c r="D13" s="52"/>
      <c r="E13" s="41" t="str">
        <f>Vzorci_vnosov!$A$14</f>
        <v>☻</v>
      </c>
      <c r="F13" s="52"/>
      <c r="G13" s="52"/>
      <c r="H13" s="52"/>
      <c r="I13" s="52"/>
      <c r="J13" s="52"/>
      <c r="K13" s="52"/>
      <c r="L13" s="52"/>
      <c r="M13" s="52"/>
      <c r="N13" s="54" t="str">
        <f>Vzorci_vnosov!$A$18</f>
        <v>52$</v>
      </c>
      <c r="O13" s="52"/>
      <c r="P13" s="52"/>
      <c r="Q13" s="52"/>
      <c r="R13" s="52"/>
      <c r="S13" s="52"/>
      <c r="T13" s="52" t="s">
        <v>70</v>
      </c>
      <c r="U13" s="78" t="s">
        <v>13</v>
      </c>
      <c r="V13" s="43">
        <f t="shared" si="1"/>
        <v>1</v>
      </c>
      <c r="W13" s="43">
        <f t="shared" si="2"/>
        <v>0</v>
      </c>
      <c r="X13" s="43">
        <f t="shared" si="3"/>
        <v>0</v>
      </c>
      <c r="Y13" s="43">
        <f t="shared" si="4"/>
        <v>1</v>
      </c>
      <c r="Z13" s="43">
        <f t="shared" si="5"/>
        <v>0</v>
      </c>
      <c r="AA13" s="43">
        <f t="shared" si="6"/>
        <v>0</v>
      </c>
      <c r="AB13" s="43">
        <f t="shared" si="7"/>
        <v>0</v>
      </c>
      <c r="AC13" s="43">
        <f t="shared" si="8"/>
        <v>0</v>
      </c>
      <c r="AD13" s="44">
        <f t="shared" si="9"/>
        <v>12</v>
      </c>
      <c r="AE13" s="44">
        <f t="shared" si="10"/>
        <v>0</v>
      </c>
      <c r="AF13" s="43">
        <f t="shared" si="11"/>
        <v>1</v>
      </c>
      <c r="AG13" s="5" t="str">
        <f>Vzorci_vnosov!$A$13</f>
        <v>BOL</v>
      </c>
      <c r="AH13" s="45" t="str">
        <f t="shared" si="12"/>
        <v/>
      </c>
      <c r="AI13" s="45" t="str">
        <f t="shared" si="13"/>
        <v/>
      </c>
      <c r="AJ13" s="45" t="str">
        <f t="shared" si="14"/>
        <v>☻</v>
      </c>
      <c r="AK13" s="45" t="str">
        <f t="shared" si="15"/>
        <v/>
      </c>
      <c r="AL13" s="45" t="str">
        <f t="shared" si="16"/>
        <v/>
      </c>
      <c r="AM13" s="45" t="str">
        <f t="shared" si="17"/>
        <v/>
      </c>
      <c r="AN13" s="45" t="str">
        <f t="shared" si="18"/>
        <v/>
      </c>
      <c r="AO13" s="45" t="str">
        <f t="shared" si="19"/>
        <v/>
      </c>
      <c r="AP13" s="45" t="str">
        <f t="shared" si="20"/>
        <v/>
      </c>
      <c r="AQ13" s="45" t="str">
        <f t="shared" si="21"/>
        <v/>
      </c>
      <c r="AR13" s="45" t="str">
        <f t="shared" si="22"/>
        <v/>
      </c>
      <c r="AS13" s="45" t="str">
        <f t="shared" si="23"/>
        <v>$</v>
      </c>
      <c r="AT13" s="45" t="e">
        <f>NA()</f>
        <v>#N/A</v>
      </c>
      <c r="AU13" s="45" t="str">
        <f>RIGHT(O14,1)</f>
        <v/>
      </c>
      <c r="AV13" s="45" t="str">
        <f t="shared" si="29"/>
        <v/>
      </c>
      <c r="AW13" s="45" t="str">
        <f t="shared" si="30"/>
        <v/>
      </c>
      <c r="AX13" s="45" t="str">
        <f t="shared" si="31"/>
        <v/>
      </c>
      <c r="AY13" s="45" t="str">
        <f t="shared" si="32"/>
        <v/>
      </c>
    </row>
    <row r="14" spans="1:53" ht="19.5" customHeight="1">
      <c r="A14" s="47">
        <v>44087</v>
      </c>
      <c r="B14" s="48" t="str">
        <f t="shared" si="0"/>
        <v>Sun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41" t="str">
        <f>Vzorci_vnosov!$A$14</f>
        <v>☻</v>
      </c>
      <c r="Q14" s="42" t="str">
        <f>Vzorci_vnosov!$A$21</f>
        <v>☺</v>
      </c>
      <c r="R14" s="52"/>
      <c r="S14" s="52"/>
      <c r="T14" s="52" t="s">
        <v>28</v>
      </c>
      <c r="U14" s="78" t="s">
        <v>13</v>
      </c>
      <c r="V14" s="43">
        <f t="shared" si="1"/>
        <v>1</v>
      </c>
      <c r="W14" s="43">
        <f t="shared" si="2"/>
        <v>1</v>
      </c>
      <c r="X14" s="43">
        <f t="shared" si="3"/>
        <v>0</v>
      </c>
      <c r="Y14" s="43">
        <f t="shared" si="4"/>
        <v>0</v>
      </c>
      <c r="Z14" s="43">
        <f t="shared" si="5"/>
        <v>0</v>
      </c>
      <c r="AA14" s="43">
        <f t="shared" si="6"/>
        <v>0</v>
      </c>
      <c r="AB14" s="43">
        <f t="shared" si="7"/>
        <v>0</v>
      </c>
      <c r="AC14" s="43">
        <f t="shared" si="8"/>
        <v>0</v>
      </c>
      <c r="AD14" s="44">
        <f t="shared" si="9"/>
        <v>12</v>
      </c>
      <c r="AE14" s="44">
        <f t="shared" si="10"/>
        <v>0</v>
      </c>
      <c r="AF14" s="43">
        <f t="shared" si="11"/>
        <v>0</v>
      </c>
      <c r="AG14" s="9" t="str">
        <f>Vzorci_vnosov!$A$14</f>
        <v>☻</v>
      </c>
      <c r="AH14" s="45" t="str">
        <f t="shared" si="12"/>
        <v/>
      </c>
      <c r="AI14" s="45" t="str">
        <f t="shared" si="13"/>
        <v/>
      </c>
      <c r="AJ14" s="45" t="str">
        <f t="shared" si="14"/>
        <v/>
      </c>
      <c r="AK14" s="45" t="str">
        <f t="shared" si="15"/>
        <v/>
      </c>
      <c r="AL14" s="45" t="str">
        <f t="shared" si="16"/>
        <v/>
      </c>
      <c r="AM14" s="45" t="str">
        <f t="shared" si="17"/>
        <v/>
      </c>
      <c r="AN14" s="45" t="str">
        <f t="shared" si="18"/>
        <v/>
      </c>
      <c r="AO14" s="45" t="str">
        <f t="shared" si="19"/>
        <v/>
      </c>
      <c r="AP14" s="45" t="str">
        <f t="shared" si="20"/>
        <v/>
      </c>
      <c r="AQ14" s="45" t="str">
        <f t="shared" si="21"/>
        <v/>
      </c>
      <c r="AR14" s="45" t="str">
        <f t="shared" si="22"/>
        <v/>
      </c>
      <c r="AS14" s="45" t="str">
        <f t="shared" si="23"/>
        <v/>
      </c>
      <c r="AT14" s="45" t="e">
        <f>NA()</f>
        <v>#N/A</v>
      </c>
      <c r="AU14" s="45" t="str">
        <f>RIGHT(O15,1)</f>
        <v/>
      </c>
      <c r="AV14" s="45" t="str">
        <f t="shared" si="29"/>
        <v>☻</v>
      </c>
      <c r="AW14" s="45" t="str">
        <f t="shared" si="30"/>
        <v>☺</v>
      </c>
      <c r="AX14" s="45" t="str">
        <f t="shared" si="31"/>
        <v/>
      </c>
      <c r="AY14" s="45" t="str">
        <f t="shared" si="32"/>
        <v/>
      </c>
    </row>
    <row r="15" spans="1:53" ht="19.5" customHeight="1">
      <c r="A15" s="47">
        <v>44088</v>
      </c>
      <c r="B15" s="48" t="str">
        <f t="shared" si="0"/>
        <v>Mon</v>
      </c>
      <c r="C15" s="49" t="str">
        <f>Vzorci_vnosov!$A$5</f>
        <v>52</v>
      </c>
      <c r="D15" s="52" t="s">
        <v>75</v>
      </c>
      <c r="E15" s="50" t="str">
        <f>Vzorci_vnosov!$A$7</f>
        <v>KVIT☻</v>
      </c>
      <c r="F15" s="56" t="str">
        <f>Vzorci_vnosov!$A$19</f>
        <v>KVIT$</v>
      </c>
      <c r="G15" s="49" t="str">
        <f>Vzorci_vnosov!$A$12</f>
        <v>D</v>
      </c>
      <c r="H15" s="49" t="str">
        <f>Vzorci_vnosov!$A$15</f>
        <v>SO</v>
      </c>
      <c r="I15" s="52" t="s">
        <v>94</v>
      </c>
      <c r="J15" s="49" t="str">
        <f>Vzorci_vnosov!$A$12</f>
        <v>D</v>
      </c>
      <c r="K15" s="49" t="str">
        <f>Vzorci_vnosov!$A$12</f>
        <v>D</v>
      </c>
      <c r="L15" s="51" t="str">
        <f>Vzorci_vnosov!$A$23</f>
        <v>51☺</v>
      </c>
      <c r="M15" s="49" t="str">
        <f>Vzorci_vnosov!$A$12</f>
        <v>D</v>
      </c>
      <c r="N15" s="53" t="str">
        <f>Vzorci_vnosov!$A$26</f>
        <v>52¶</v>
      </c>
      <c r="O15" s="52"/>
      <c r="P15" s="53" t="str">
        <f>Vzorci_vnosov!$A$11</f>
        <v>X</v>
      </c>
      <c r="Q15" s="53" t="str">
        <f>Vzorci_vnosov!$A$11</f>
        <v>X</v>
      </c>
      <c r="R15" s="52"/>
      <c r="S15" s="49" t="str">
        <f>Vzorci_vnosov!$A$5</f>
        <v>52</v>
      </c>
      <c r="T15" s="52" t="s">
        <v>19</v>
      </c>
      <c r="U15" s="26" t="str">
        <f>Vzorci_vnosov!$C$13</f>
        <v>PIR</v>
      </c>
      <c r="V15" s="43">
        <f t="shared" si="1"/>
        <v>1</v>
      </c>
      <c r="W15" s="43">
        <f t="shared" si="2"/>
        <v>1</v>
      </c>
      <c r="X15" s="43">
        <f t="shared" si="3"/>
        <v>0</v>
      </c>
      <c r="Y15" s="43">
        <f t="shared" si="4"/>
        <v>2</v>
      </c>
      <c r="Z15" s="43">
        <f t="shared" si="5"/>
        <v>0</v>
      </c>
      <c r="AA15" s="43">
        <f t="shared" si="6"/>
        <v>1</v>
      </c>
      <c r="AB15" s="43">
        <f t="shared" si="7"/>
        <v>0</v>
      </c>
      <c r="AC15" s="43">
        <f t="shared" si="8"/>
        <v>2</v>
      </c>
      <c r="AD15" s="44">
        <f t="shared" si="9"/>
        <v>-1</v>
      </c>
      <c r="AE15" s="44">
        <f t="shared" si="10"/>
        <v>2</v>
      </c>
      <c r="AF15" s="43">
        <f t="shared" si="11"/>
        <v>2</v>
      </c>
      <c r="AG15" s="5" t="str">
        <f>Vzorci_vnosov!$A$15</f>
        <v>SO</v>
      </c>
      <c r="AH15" s="45" t="str">
        <f t="shared" si="12"/>
        <v>2</v>
      </c>
      <c r="AI15" s="45" t="str">
        <f t="shared" si="13"/>
        <v>F</v>
      </c>
      <c r="AJ15" s="45" t="str">
        <f t="shared" si="14"/>
        <v>☻</v>
      </c>
      <c r="AK15" s="45" t="str">
        <f t="shared" si="15"/>
        <v>$</v>
      </c>
      <c r="AL15" s="45" t="str">
        <f t="shared" si="16"/>
        <v>D</v>
      </c>
      <c r="AM15" s="45" t="str">
        <f t="shared" si="17"/>
        <v>O</v>
      </c>
      <c r="AN15" s="45" t="str">
        <f t="shared" si="18"/>
        <v>Z</v>
      </c>
      <c r="AO15" s="45" t="str">
        <f t="shared" si="19"/>
        <v>D</v>
      </c>
      <c r="AP15" s="45" t="str">
        <f t="shared" si="20"/>
        <v>D</v>
      </c>
      <c r="AQ15" s="45" t="str">
        <f t="shared" si="21"/>
        <v>☺</v>
      </c>
      <c r="AR15" s="45" t="str">
        <f t="shared" si="22"/>
        <v>D</v>
      </c>
      <c r="AS15" s="45" t="str">
        <f t="shared" si="23"/>
        <v>¶</v>
      </c>
      <c r="AT15" s="45" t="e">
        <f>NA()</f>
        <v>#N/A</v>
      </c>
      <c r="AU15" s="45" t="str">
        <f>RIGHT(O16,1)</f>
        <v/>
      </c>
      <c r="AV15" s="45" t="str">
        <f t="shared" si="29"/>
        <v>X</v>
      </c>
      <c r="AW15" s="45" t="str">
        <f t="shared" si="30"/>
        <v>X</v>
      </c>
      <c r="AX15" s="45" t="str">
        <f t="shared" si="31"/>
        <v/>
      </c>
      <c r="AY15" s="45" t="str">
        <f t="shared" si="32"/>
        <v>2</v>
      </c>
    </row>
    <row r="16" spans="1:53" ht="19.5" customHeight="1">
      <c r="A16" s="47">
        <v>44089</v>
      </c>
      <c r="B16" s="48" t="str">
        <f t="shared" si="0"/>
        <v>Tue</v>
      </c>
      <c r="C16" s="52"/>
      <c r="D16" s="49" t="str">
        <f>Vzorci_vnosov!$A$6</f>
        <v>KVIT</v>
      </c>
      <c r="E16" s="53" t="str">
        <f>Vzorci_vnosov!$A$11</f>
        <v>X</v>
      </c>
      <c r="F16" s="49" t="str">
        <f>Vzorci_vnosov!$A$6</f>
        <v>KVIT</v>
      </c>
      <c r="G16" s="49" t="str">
        <f>Vzorci_vnosov!$A$12</f>
        <v>D</v>
      </c>
      <c r="H16" s="49" t="str">
        <f>Vzorci_vnosov!$A$15</f>
        <v>SO</v>
      </c>
      <c r="I16" s="52" t="s">
        <v>94</v>
      </c>
      <c r="J16" s="49" t="str">
        <f>Vzorci_vnosov!$A$5</f>
        <v>52</v>
      </c>
      <c r="K16" s="49" t="str">
        <f>Vzorci_vnosov!$A$12</f>
        <v>D</v>
      </c>
      <c r="L16" s="53" t="str">
        <f>Vzorci_vnosov!$A$11</f>
        <v>X</v>
      </c>
      <c r="M16" s="49" t="str">
        <f>Vzorci_vnosov!$A$12</f>
        <v>D</v>
      </c>
      <c r="N16" s="53" t="str">
        <f>Vzorci_vnosov!$A$26</f>
        <v>52¶</v>
      </c>
      <c r="O16" s="52"/>
      <c r="P16" s="56" t="str">
        <f>Vzorci_vnosov!$A$19</f>
        <v>KVIT$</v>
      </c>
      <c r="Q16" s="53" t="str">
        <f>Vzorci_vnosov!$A$32</f>
        <v>Am</v>
      </c>
      <c r="R16" s="52"/>
      <c r="S16" s="51" t="str">
        <f>Vzorci_vnosov!$A$23</f>
        <v>51☺</v>
      </c>
      <c r="T16" s="52" t="s">
        <v>72</v>
      </c>
      <c r="U16" s="26" t="s">
        <v>3</v>
      </c>
      <c r="V16" s="43">
        <f t="shared" si="1"/>
        <v>0</v>
      </c>
      <c r="W16" s="43">
        <f t="shared" si="2"/>
        <v>1</v>
      </c>
      <c r="X16" s="43">
        <f t="shared" si="3"/>
        <v>0</v>
      </c>
      <c r="Y16" s="43">
        <f t="shared" si="4"/>
        <v>1</v>
      </c>
      <c r="Z16" s="43">
        <f t="shared" si="5"/>
        <v>0</v>
      </c>
      <c r="AA16" s="43">
        <f t="shared" si="6"/>
        <v>1</v>
      </c>
      <c r="AB16" s="43">
        <f t="shared" si="7"/>
        <v>0</v>
      </c>
      <c r="AC16" s="43">
        <f t="shared" si="8"/>
        <v>3</v>
      </c>
      <c r="AD16" s="44">
        <f t="shared" si="9"/>
        <v>0</v>
      </c>
      <c r="AE16" s="44">
        <f t="shared" si="10"/>
        <v>2</v>
      </c>
      <c r="AF16" s="43">
        <f t="shared" si="11"/>
        <v>1</v>
      </c>
      <c r="AG16" s="8" t="str">
        <f>Vzorci_vnosov!$A$16</f>
        <v>☻</v>
      </c>
      <c r="AH16" s="45" t="str">
        <f t="shared" si="12"/>
        <v/>
      </c>
      <c r="AI16" s="45" t="str">
        <f t="shared" si="13"/>
        <v>T</v>
      </c>
      <c r="AJ16" s="45" t="str">
        <f t="shared" si="14"/>
        <v>X</v>
      </c>
      <c r="AK16" s="45" t="str">
        <f t="shared" si="15"/>
        <v>T</v>
      </c>
      <c r="AL16" s="45" t="str">
        <f t="shared" si="16"/>
        <v>D</v>
      </c>
      <c r="AM16" s="45" t="str">
        <f t="shared" si="17"/>
        <v>O</v>
      </c>
      <c r="AN16" s="45" t="str">
        <f t="shared" si="18"/>
        <v>Z</v>
      </c>
      <c r="AO16" s="45" t="str">
        <f t="shared" si="19"/>
        <v>2</v>
      </c>
      <c r="AP16" s="45" t="str">
        <f t="shared" si="20"/>
        <v>D</v>
      </c>
      <c r="AQ16" s="45" t="str">
        <f t="shared" si="21"/>
        <v>X</v>
      </c>
      <c r="AR16" s="45" t="str">
        <f t="shared" si="22"/>
        <v>D</v>
      </c>
      <c r="AS16" s="45" t="str">
        <f t="shared" si="23"/>
        <v>¶</v>
      </c>
      <c r="AT16" s="45" t="e">
        <f>NA()</f>
        <v>#N/A</v>
      </c>
      <c r="AU16" s="45" t="str">
        <f t="shared" ref="AU16:AU32" si="33">RIGHT(O16,1)</f>
        <v/>
      </c>
      <c r="AV16" s="45" t="str">
        <f t="shared" si="29"/>
        <v>$</v>
      </c>
      <c r="AW16" s="45" t="str">
        <f t="shared" si="30"/>
        <v>m</v>
      </c>
      <c r="AX16" s="45" t="str">
        <f t="shared" si="31"/>
        <v/>
      </c>
      <c r="AY16" s="45" t="str">
        <f t="shared" si="32"/>
        <v>☺</v>
      </c>
    </row>
    <row r="17" spans="1:51" ht="19.5" customHeight="1">
      <c r="A17" s="47">
        <v>44090</v>
      </c>
      <c r="B17" s="48" t="str">
        <f t="shared" si="0"/>
        <v>Wed</v>
      </c>
      <c r="C17" s="52"/>
      <c r="D17" s="49" t="str">
        <f>Vzorci_vnosov!$A$6</f>
        <v>KVIT</v>
      </c>
      <c r="E17" s="49" t="str">
        <f>Vzorci_vnosov!$A$12</f>
        <v>D</v>
      </c>
      <c r="F17" s="49" t="str">
        <f>Vzorci_vnosov!$A$6</f>
        <v>KVIT</v>
      </c>
      <c r="G17" s="49" t="str">
        <f>Vzorci_vnosov!$A$12</f>
        <v>D</v>
      </c>
      <c r="H17" s="49" t="str">
        <f>Vzorci_vnosov!$A$15</f>
        <v>SO</v>
      </c>
      <c r="I17" s="80" t="str">
        <f>Vzorci_vnosov!$A$20</f>
        <v>☺</v>
      </c>
      <c r="J17" s="49" t="str">
        <f>Vzorci_vnosov!$A$5</f>
        <v>52</v>
      </c>
      <c r="K17" s="49" t="str">
        <f>Vzorci_vnosov!$A$12</f>
        <v>D</v>
      </c>
      <c r="L17" s="53" t="str">
        <f>Vzorci_vnosov!$A$26</f>
        <v>52¶</v>
      </c>
      <c r="M17" s="49" t="str">
        <f>Vzorci_vnosov!$A$12</f>
        <v>D</v>
      </c>
      <c r="N17" s="50" t="str">
        <f>Vzorci_vnosov!$A$7</f>
        <v>KVIT☻</v>
      </c>
      <c r="O17" s="52"/>
      <c r="P17" s="49" t="str">
        <f>Vzorci_vnosov!$A$4</f>
        <v>51</v>
      </c>
      <c r="Q17" s="53" t="str">
        <f>Vzorci_vnosov!$A$35</f>
        <v>Ta</v>
      </c>
      <c r="R17" s="52"/>
      <c r="S17" s="53" t="str">
        <f>Vzorci_vnosov!$A$11</f>
        <v>X</v>
      </c>
      <c r="T17" s="52" t="s">
        <v>13</v>
      </c>
      <c r="U17" s="26" t="str">
        <f>Vzorci_vnosov!$C$15</f>
        <v>BUT</v>
      </c>
      <c r="V17" s="43">
        <f t="shared" si="1"/>
        <v>1</v>
      </c>
      <c r="W17" s="43">
        <f t="shared" si="2"/>
        <v>1</v>
      </c>
      <c r="X17" s="43">
        <f t="shared" si="3"/>
        <v>1</v>
      </c>
      <c r="Y17" s="43">
        <f t="shared" si="4"/>
        <v>1</v>
      </c>
      <c r="Z17" s="43">
        <f t="shared" si="5"/>
        <v>0</v>
      </c>
      <c r="AA17" s="43">
        <f t="shared" si="6"/>
        <v>1</v>
      </c>
      <c r="AB17" s="43">
        <f t="shared" si="7"/>
        <v>0</v>
      </c>
      <c r="AC17" s="43">
        <f t="shared" si="8"/>
        <v>3</v>
      </c>
      <c r="AD17" s="44">
        <f t="shared" si="9"/>
        <v>0</v>
      </c>
      <c r="AE17" s="44">
        <f t="shared" si="10"/>
        <v>1</v>
      </c>
      <c r="AF17" s="43">
        <f t="shared" si="11"/>
        <v>2</v>
      </c>
      <c r="AG17" s="10" t="str">
        <f>Vzorci_vnosov!$A$17</f>
        <v>51$</v>
      </c>
      <c r="AH17" s="45" t="str">
        <f t="shared" si="12"/>
        <v/>
      </c>
      <c r="AI17" s="45" t="str">
        <f t="shared" si="13"/>
        <v>T</v>
      </c>
      <c r="AJ17" s="45" t="str">
        <f t="shared" si="14"/>
        <v>D</v>
      </c>
      <c r="AK17" s="45" t="str">
        <f t="shared" si="15"/>
        <v>T</v>
      </c>
      <c r="AL17" s="45" t="str">
        <f t="shared" si="16"/>
        <v>D</v>
      </c>
      <c r="AM17" s="45" t="str">
        <f t="shared" si="17"/>
        <v>O</v>
      </c>
      <c r="AN17" s="45" t="str">
        <f t="shared" si="18"/>
        <v>☺</v>
      </c>
      <c r="AO17" s="45" t="str">
        <f t="shared" si="19"/>
        <v>2</v>
      </c>
      <c r="AP17" s="45" t="str">
        <f t="shared" si="20"/>
        <v>D</v>
      </c>
      <c r="AQ17" s="45" t="str">
        <f t="shared" si="21"/>
        <v>¶</v>
      </c>
      <c r="AR17" s="45" t="str">
        <f t="shared" si="22"/>
        <v>D</v>
      </c>
      <c r="AS17" s="45" t="str">
        <f t="shared" si="23"/>
        <v>☻</v>
      </c>
      <c r="AT17" s="45" t="e">
        <f>NA()</f>
        <v>#N/A</v>
      </c>
      <c r="AU17" s="45" t="str">
        <f t="shared" si="33"/>
        <v/>
      </c>
      <c r="AV17" s="45" t="str">
        <f t="shared" si="29"/>
        <v>1</v>
      </c>
      <c r="AW17" s="45" t="str">
        <f t="shared" si="30"/>
        <v>a</v>
      </c>
      <c r="AX17" s="45" t="str">
        <f t="shared" si="31"/>
        <v/>
      </c>
      <c r="AY17" s="45" t="str">
        <f t="shared" si="32"/>
        <v>X</v>
      </c>
    </row>
    <row r="18" spans="1:51" ht="19.5" customHeight="1">
      <c r="A18" s="47">
        <v>44091</v>
      </c>
      <c r="B18" s="48" t="str">
        <f t="shared" si="0"/>
        <v>Thu</v>
      </c>
      <c r="C18" s="52" t="s">
        <v>85</v>
      </c>
      <c r="D18" s="49" t="str">
        <f>Vzorci_vnosov!$A$6</f>
        <v>KVIT</v>
      </c>
      <c r="E18" s="49" t="str">
        <f>Vzorci_vnosov!$A$12</f>
        <v>D</v>
      </c>
      <c r="F18" s="50" t="str">
        <f>Vzorci_vnosov!$A$7</f>
        <v>KVIT☻</v>
      </c>
      <c r="G18" s="49" t="str">
        <f>Vzorci_vnosov!$A$12</f>
        <v>D</v>
      </c>
      <c r="H18" s="49" t="str">
        <f>Vzorci_vnosov!$A$15</f>
        <v>SO</v>
      </c>
      <c r="I18" s="53" t="str">
        <f>Vzorci_vnosov!$A$11</f>
        <v>X</v>
      </c>
      <c r="J18" s="53" t="str">
        <f>Vzorci_vnosov!$A$32</f>
        <v>Am</v>
      </c>
      <c r="K18" s="49" t="str">
        <f>Vzorci_vnosov!$A$12</f>
        <v>D</v>
      </c>
      <c r="L18" s="54" t="str">
        <f>Vzorci_vnosov!$A$18</f>
        <v>52$</v>
      </c>
      <c r="M18" s="49" t="str">
        <f>Vzorci_vnosov!$A$12</f>
        <v>D</v>
      </c>
      <c r="N18" s="53" t="str">
        <f>Vzorci_vnosov!$A$11</f>
        <v>X</v>
      </c>
      <c r="O18" s="52"/>
      <c r="P18" s="49" t="str">
        <f>Vzorci_vnosov!$A$6</f>
        <v>KVIT</v>
      </c>
      <c r="Q18" s="51" t="str">
        <f>Vzorci_vnosov!$A$23</f>
        <v>51☺</v>
      </c>
      <c r="R18" s="52"/>
      <c r="S18" s="53" t="str">
        <f>Vzorci_vnosov!$A$26</f>
        <v>52¶</v>
      </c>
      <c r="T18" s="52" t="s">
        <v>28</v>
      </c>
      <c r="U18" s="26" t="str">
        <f>Vzorci_vnosov!$C$15</f>
        <v>BUT</v>
      </c>
      <c r="V18" s="43">
        <f t="shared" si="1"/>
        <v>1</v>
      </c>
      <c r="W18" s="43">
        <f t="shared" si="2"/>
        <v>1</v>
      </c>
      <c r="X18" s="43">
        <f t="shared" si="3"/>
        <v>0</v>
      </c>
      <c r="Y18" s="43">
        <f t="shared" si="4"/>
        <v>1</v>
      </c>
      <c r="Z18" s="43">
        <f t="shared" si="5"/>
        <v>0</v>
      </c>
      <c r="AA18" s="43">
        <f t="shared" si="6"/>
        <v>1</v>
      </c>
      <c r="AB18" s="43">
        <f t="shared" si="7"/>
        <v>0</v>
      </c>
      <c r="AC18" s="43">
        <f t="shared" si="8"/>
        <v>3</v>
      </c>
      <c r="AD18" s="44">
        <f t="shared" si="9"/>
        <v>-1</v>
      </c>
      <c r="AE18" s="44">
        <f t="shared" si="10"/>
        <v>2</v>
      </c>
      <c r="AF18" s="43">
        <f t="shared" si="11"/>
        <v>1</v>
      </c>
      <c r="AG18" s="10" t="str">
        <f>Vzorci_vnosov!$A$18</f>
        <v>52$</v>
      </c>
      <c r="AH18" s="45" t="str">
        <f t="shared" si="12"/>
        <v>E</v>
      </c>
      <c r="AI18" s="45" t="str">
        <f t="shared" si="13"/>
        <v>T</v>
      </c>
      <c r="AJ18" s="45" t="str">
        <f t="shared" si="14"/>
        <v>D</v>
      </c>
      <c r="AK18" s="45" t="str">
        <f t="shared" si="15"/>
        <v>☻</v>
      </c>
      <c r="AL18" s="45" t="str">
        <f t="shared" si="16"/>
        <v>D</v>
      </c>
      <c r="AM18" s="45" t="str">
        <f t="shared" si="17"/>
        <v>O</v>
      </c>
      <c r="AN18" s="45" t="str">
        <f t="shared" si="18"/>
        <v>X</v>
      </c>
      <c r="AO18" s="45" t="str">
        <f t="shared" si="19"/>
        <v>m</v>
      </c>
      <c r="AP18" s="45" t="str">
        <f t="shared" si="20"/>
        <v>D</v>
      </c>
      <c r="AQ18" s="45" t="str">
        <f t="shared" si="21"/>
        <v>$</v>
      </c>
      <c r="AR18" s="45" t="str">
        <f t="shared" si="22"/>
        <v>D</v>
      </c>
      <c r="AS18" s="45" t="str">
        <f t="shared" si="23"/>
        <v>X</v>
      </c>
      <c r="AT18" s="45" t="e">
        <f>NA()</f>
        <v>#N/A</v>
      </c>
      <c r="AU18" s="45" t="str">
        <f t="shared" si="33"/>
        <v/>
      </c>
      <c r="AV18" s="45" t="str">
        <f t="shared" si="29"/>
        <v>T</v>
      </c>
      <c r="AW18" s="45" t="str">
        <f t="shared" si="30"/>
        <v>☺</v>
      </c>
      <c r="AX18" s="45" t="str">
        <f t="shared" si="31"/>
        <v/>
      </c>
      <c r="AY18" s="45" t="str">
        <f t="shared" si="32"/>
        <v>¶</v>
      </c>
    </row>
    <row r="19" spans="1:51" ht="19.5" customHeight="1">
      <c r="A19" s="47">
        <v>44092</v>
      </c>
      <c r="B19" s="48" t="str">
        <f t="shared" si="0"/>
        <v>Fri</v>
      </c>
      <c r="C19" s="53" t="str">
        <f>Vzorci_vnosov!$A$11</f>
        <v>X</v>
      </c>
      <c r="D19" s="50" t="str">
        <f>Vzorci_vnosov!$A$7</f>
        <v>KVIT☻</v>
      </c>
      <c r="E19" s="49" t="str">
        <f>Vzorci_vnosov!$A$12</f>
        <v>D</v>
      </c>
      <c r="F19" s="53" t="str">
        <f>Vzorci_vnosov!$A$11</f>
        <v>X</v>
      </c>
      <c r="G19" s="49" t="str">
        <f>Vzorci_vnosov!$A$12</f>
        <v>D</v>
      </c>
      <c r="H19" s="49" t="str">
        <f>Vzorci_vnosov!$A$15</f>
        <v>SO</v>
      </c>
      <c r="I19" s="52" t="s">
        <v>94</v>
      </c>
      <c r="J19" s="49" t="str">
        <f>Vzorci_vnosov!$A$6</f>
        <v>KVIT</v>
      </c>
      <c r="K19" s="49" t="str">
        <f>Vzorci_vnosov!$A$12</f>
        <v>D</v>
      </c>
      <c r="L19" s="53" t="str">
        <f>Vzorci_vnosov!$A$26</f>
        <v>52¶</v>
      </c>
      <c r="M19" s="49" t="str">
        <f>Vzorci_vnosov!$A$12</f>
        <v>D</v>
      </c>
      <c r="N19" s="49" t="str">
        <f>Vzorci_vnosov!$A$12</f>
        <v>D</v>
      </c>
      <c r="O19" s="52"/>
      <c r="P19" s="54" t="str">
        <f>Vzorci_vnosov!$A$18</f>
        <v>52$</v>
      </c>
      <c r="Q19" s="53" t="str">
        <f>Vzorci_vnosov!$A$11</f>
        <v>X</v>
      </c>
      <c r="R19" s="52"/>
      <c r="S19" s="51" t="str">
        <f>Vzorci_vnosov!$A$23</f>
        <v>51☺</v>
      </c>
      <c r="T19" s="52" t="s">
        <v>32</v>
      </c>
      <c r="U19" s="26" t="s">
        <v>28</v>
      </c>
      <c r="V19" s="43">
        <f t="shared" si="1"/>
        <v>1</v>
      </c>
      <c r="W19" s="43">
        <f t="shared" si="2"/>
        <v>1</v>
      </c>
      <c r="X19" s="43">
        <f t="shared" si="3"/>
        <v>0</v>
      </c>
      <c r="Y19" s="43">
        <f t="shared" si="4"/>
        <v>1</v>
      </c>
      <c r="Z19" s="43">
        <f t="shared" si="5"/>
        <v>0</v>
      </c>
      <c r="AA19" s="43">
        <f t="shared" si="6"/>
        <v>1</v>
      </c>
      <c r="AB19" s="43">
        <f t="shared" si="7"/>
        <v>0</v>
      </c>
      <c r="AC19" s="43">
        <f t="shared" si="8"/>
        <v>2</v>
      </c>
      <c r="AD19" s="44">
        <f t="shared" si="9"/>
        <v>-1</v>
      </c>
      <c r="AE19" s="44">
        <f t="shared" si="10"/>
        <v>3</v>
      </c>
      <c r="AF19" s="43">
        <f t="shared" si="11"/>
        <v>1</v>
      </c>
      <c r="AG19" s="11" t="str">
        <f>Vzorci_vnosov!$A$19</f>
        <v>KVIT$</v>
      </c>
      <c r="AH19" s="45" t="str">
        <f t="shared" ref="AH19:AH32" si="34">RIGHT(C19,1)</f>
        <v>X</v>
      </c>
      <c r="AI19" s="45" t="str">
        <f t="shared" ref="AI19:AI32" si="35">RIGHT(D19,1)</f>
        <v>☻</v>
      </c>
      <c r="AJ19" s="45" t="str">
        <f t="shared" ref="AJ19:AJ32" si="36">RIGHT(E19,1)</f>
        <v>D</v>
      </c>
      <c r="AK19" s="45" t="str">
        <f t="shared" ref="AK19:AK32" si="37">RIGHT(F19,1)</f>
        <v>X</v>
      </c>
      <c r="AL19" s="45" t="str">
        <f t="shared" ref="AL19:AL32" si="38">RIGHT(G19,1)</f>
        <v>D</v>
      </c>
      <c r="AM19" s="45" t="str">
        <f t="shared" ref="AM19:AM32" si="39">RIGHT(H19,1)</f>
        <v>O</v>
      </c>
      <c r="AN19" s="45" t="str">
        <f t="shared" ref="AN19:AN32" si="40">RIGHT(I19,1)</f>
        <v>Z</v>
      </c>
      <c r="AO19" s="45" t="str">
        <f>RIGHT(L19,1)</f>
        <v>¶</v>
      </c>
      <c r="AP19" s="45" t="str">
        <f t="shared" ref="AP19:AP32" si="41">RIGHT(K19,1)</f>
        <v>D</v>
      </c>
      <c r="AQ19" s="45" t="e">
        <f>NA()</f>
        <v>#N/A</v>
      </c>
      <c r="AR19" s="45" t="str">
        <f t="shared" ref="AR19:AR32" si="42">RIGHT(M19,1)</f>
        <v>D</v>
      </c>
      <c r="AS19" s="45" t="str">
        <f t="shared" ref="AS19:AS32" si="43">RIGHT(N19,1)</f>
        <v>D</v>
      </c>
      <c r="AT19" s="45" t="e">
        <f>NA()</f>
        <v>#N/A</v>
      </c>
      <c r="AU19" s="45" t="str">
        <f t="shared" si="33"/>
        <v/>
      </c>
      <c r="AV19" s="45" t="str">
        <f t="shared" si="29"/>
        <v>$</v>
      </c>
      <c r="AW19" s="45" t="str">
        <f t="shared" si="30"/>
        <v>X</v>
      </c>
      <c r="AX19" s="45" t="str">
        <f t="shared" si="31"/>
        <v/>
      </c>
      <c r="AY19" s="45" t="str">
        <f t="shared" si="32"/>
        <v>☺</v>
      </c>
    </row>
    <row r="20" spans="1:51" ht="19.5" customHeight="1">
      <c r="A20" s="47">
        <v>44093</v>
      </c>
      <c r="B20" s="48" t="str">
        <f t="shared" si="0"/>
        <v>Sat</v>
      </c>
      <c r="C20" s="52"/>
      <c r="D20" s="52"/>
      <c r="E20" s="52"/>
      <c r="F20" s="52"/>
      <c r="G20" s="52"/>
      <c r="H20" s="52"/>
      <c r="I20" s="54" t="str">
        <f>Vzorci_vnosov!$A$18</f>
        <v>52$</v>
      </c>
      <c r="J20" s="52"/>
      <c r="K20" s="52"/>
      <c r="L20" s="42" t="str">
        <f>Vzorci_vnosov!$A$21</f>
        <v>☺</v>
      </c>
      <c r="M20" s="52"/>
      <c r="N20" s="52"/>
      <c r="O20" s="52"/>
      <c r="P20" s="41" t="str">
        <f>Vzorci_vnosov!$A$14</f>
        <v>☻</v>
      </c>
      <c r="Q20" s="52"/>
      <c r="R20" s="52"/>
      <c r="S20" s="52"/>
      <c r="T20" s="52" t="s">
        <v>19</v>
      </c>
      <c r="U20" s="78" t="s">
        <v>3</v>
      </c>
      <c r="V20" s="43">
        <f t="shared" si="1"/>
        <v>1</v>
      </c>
      <c r="W20" s="43">
        <f t="shared" si="2"/>
        <v>1</v>
      </c>
      <c r="X20" s="43">
        <f t="shared" si="3"/>
        <v>0</v>
      </c>
      <c r="Y20" s="43">
        <f t="shared" si="4"/>
        <v>1</v>
      </c>
      <c r="Z20" s="43">
        <f t="shared" si="5"/>
        <v>0</v>
      </c>
      <c r="AA20" s="43">
        <f t="shared" si="6"/>
        <v>0</v>
      </c>
      <c r="AB20" s="43">
        <f t="shared" si="7"/>
        <v>0</v>
      </c>
      <c r="AC20" s="43">
        <f t="shared" si="8"/>
        <v>0</v>
      </c>
      <c r="AD20" s="44">
        <f t="shared" si="9"/>
        <v>11</v>
      </c>
      <c r="AE20" s="44">
        <f t="shared" si="10"/>
        <v>0</v>
      </c>
      <c r="AF20" s="43">
        <f t="shared" si="11"/>
        <v>1</v>
      </c>
      <c r="AG20" s="12" t="str">
        <f>Vzorci_vnosov!$A$20</f>
        <v>☺</v>
      </c>
      <c r="AH20" s="45" t="str">
        <f t="shared" si="34"/>
        <v/>
      </c>
      <c r="AI20" s="45" t="str">
        <f t="shared" si="35"/>
        <v/>
      </c>
      <c r="AJ20" s="45" t="str">
        <f t="shared" si="36"/>
        <v/>
      </c>
      <c r="AK20" s="45" t="str">
        <f t="shared" si="37"/>
        <v/>
      </c>
      <c r="AL20" s="45" t="str">
        <f t="shared" si="38"/>
        <v/>
      </c>
      <c r="AM20" s="45" t="str">
        <f t="shared" si="39"/>
        <v/>
      </c>
      <c r="AN20" s="45" t="str">
        <f t="shared" si="40"/>
        <v>$</v>
      </c>
      <c r="AO20" s="45" t="str">
        <f>RIGHT(L20,1)</f>
        <v>☺</v>
      </c>
      <c r="AP20" s="45" t="str">
        <f t="shared" si="41"/>
        <v/>
      </c>
      <c r="AQ20" s="45" t="e">
        <f>NA()</f>
        <v>#N/A</v>
      </c>
      <c r="AR20" s="45" t="str">
        <f t="shared" si="42"/>
        <v/>
      </c>
      <c r="AS20" s="45" t="str">
        <f t="shared" si="43"/>
        <v/>
      </c>
      <c r="AT20" s="45" t="e">
        <f>NA()</f>
        <v>#N/A</v>
      </c>
      <c r="AU20" s="45" t="str">
        <f t="shared" si="33"/>
        <v/>
      </c>
      <c r="AV20" s="45" t="str">
        <f t="shared" si="29"/>
        <v>☻</v>
      </c>
      <c r="AW20" s="45" t="str">
        <f t="shared" si="30"/>
        <v/>
      </c>
      <c r="AX20" s="45" t="str">
        <f t="shared" si="31"/>
        <v/>
      </c>
      <c r="AY20" s="45" t="str">
        <f t="shared" si="32"/>
        <v/>
      </c>
    </row>
    <row r="21" spans="1:51" ht="19.5" customHeight="1">
      <c r="A21" s="47">
        <v>44094</v>
      </c>
      <c r="B21" s="48" t="str">
        <f t="shared" si="0"/>
        <v>Sun</v>
      </c>
      <c r="C21" s="52"/>
      <c r="D21" s="41" t="str">
        <f>Vzorci_vnosov!$A$14</f>
        <v>☻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42" t="str">
        <f>Vzorci_vnosov!$A$21</f>
        <v>☺</v>
      </c>
      <c r="T21" s="52" t="s">
        <v>32</v>
      </c>
      <c r="U21" s="78" t="s">
        <v>15</v>
      </c>
      <c r="V21" s="43">
        <f t="shared" si="1"/>
        <v>1</v>
      </c>
      <c r="W21" s="43">
        <f t="shared" si="2"/>
        <v>1</v>
      </c>
      <c r="X21" s="43">
        <f t="shared" si="3"/>
        <v>0</v>
      </c>
      <c r="Y21" s="43">
        <f t="shared" si="4"/>
        <v>0</v>
      </c>
      <c r="Z21" s="43">
        <f t="shared" si="5"/>
        <v>0</v>
      </c>
      <c r="AA21" s="43">
        <f t="shared" si="6"/>
        <v>0</v>
      </c>
      <c r="AB21" s="43">
        <f t="shared" si="7"/>
        <v>0</v>
      </c>
      <c r="AC21" s="43">
        <f t="shared" si="8"/>
        <v>0</v>
      </c>
      <c r="AD21" s="44">
        <f t="shared" si="9"/>
        <v>12</v>
      </c>
      <c r="AE21" s="44">
        <f t="shared" si="10"/>
        <v>0</v>
      </c>
      <c r="AF21" s="43">
        <f t="shared" si="11"/>
        <v>0</v>
      </c>
      <c r="AG21" s="13" t="str">
        <f>Vzorci_vnosov!$A$21</f>
        <v>☺</v>
      </c>
      <c r="AH21" s="45" t="str">
        <f t="shared" si="34"/>
        <v/>
      </c>
      <c r="AI21" s="45" t="str">
        <f t="shared" si="35"/>
        <v>☻</v>
      </c>
      <c r="AJ21" s="45" t="str">
        <f t="shared" si="36"/>
        <v/>
      </c>
      <c r="AK21" s="45" t="str">
        <f t="shared" si="37"/>
        <v/>
      </c>
      <c r="AL21" s="45" t="str">
        <f t="shared" si="38"/>
        <v/>
      </c>
      <c r="AM21" s="45" t="str">
        <f t="shared" si="39"/>
        <v/>
      </c>
      <c r="AN21" s="45" t="str">
        <f t="shared" si="40"/>
        <v/>
      </c>
      <c r="AO21" s="45" t="str">
        <f>RIGHT(L21,1)</f>
        <v/>
      </c>
      <c r="AP21" s="45" t="str">
        <f t="shared" si="41"/>
        <v/>
      </c>
      <c r="AQ21" s="45" t="e">
        <f>NA()</f>
        <v>#N/A</v>
      </c>
      <c r="AR21" s="45" t="str">
        <f t="shared" si="42"/>
        <v/>
      </c>
      <c r="AS21" s="45" t="str">
        <f t="shared" si="43"/>
        <v/>
      </c>
      <c r="AT21" s="45" t="e">
        <f>NA()</f>
        <v>#N/A</v>
      </c>
      <c r="AU21" s="45" t="str">
        <f t="shared" si="33"/>
        <v/>
      </c>
      <c r="AV21" s="45" t="str">
        <f t="shared" si="29"/>
        <v/>
      </c>
      <c r="AW21" s="45" t="str">
        <f t="shared" si="30"/>
        <v/>
      </c>
      <c r="AX21" s="45" t="str">
        <f t="shared" si="31"/>
        <v/>
      </c>
      <c r="AY21" s="45" t="str">
        <f t="shared" si="32"/>
        <v>☺</v>
      </c>
    </row>
    <row r="22" spans="1:51" ht="19.5" customHeight="1">
      <c r="A22" s="47">
        <v>44095</v>
      </c>
      <c r="B22" s="48" t="str">
        <f t="shared" si="0"/>
        <v>Mon</v>
      </c>
      <c r="C22" s="53" t="str">
        <f>Vzorci_vnosov!$A$11</f>
        <v>X</v>
      </c>
      <c r="D22" s="53" t="str">
        <f>Vzorci_vnosov!$A$11</f>
        <v>X</v>
      </c>
      <c r="E22" s="50" t="str">
        <f>Vzorci_vnosov!$A$7</f>
        <v>KVIT☻</v>
      </c>
      <c r="F22" s="53" t="str">
        <f>Vzorci_vnosov!$A$26</f>
        <v>52¶</v>
      </c>
      <c r="G22" s="58" t="str">
        <f>Vzorci_vnosov!$A$28</f>
        <v>KO</v>
      </c>
      <c r="H22" s="49" t="str">
        <f>Vzorci_vnosov!$A$15</f>
        <v>SO</v>
      </c>
      <c r="I22" s="52" t="s">
        <v>94</v>
      </c>
      <c r="J22" s="49" t="str">
        <f>Vzorci_vnosov!$A$15</f>
        <v>SO</v>
      </c>
      <c r="K22" s="56" t="str">
        <f>Vzorci_vnosov!$A$19</f>
        <v>KVIT$</v>
      </c>
      <c r="L22" s="49" t="str">
        <f>Vzorci_vnosov!$A$5</f>
        <v>52</v>
      </c>
      <c r="M22" s="49" t="str">
        <f>Vzorci_vnosov!$A$12</f>
        <v>D</v>
      </c>
      <c r="N22" s="49" t="str">
        <f>Vzorci_vnosov!$A$12</f>
        <v>D</v>
      </c>
      <c r="O22" s="52"/>
      <c r="P22" s="49" t="str">
        <f>Vzorci_vnosov!$A$4</f>
        <v>51</v>
      </c>
      <c r="Q22" s="49" t="str">
        <f>Vzorci_vnosov!$A$8</f>
        <v>U</v>
      </c>
      <c r="R22" s="52"/>
      <c r="S22" s="53" t="str">
        <f>Vzorci_vnosov!$A$11</f>
        <v>X</v>
      </c>
      <c r="T22" s="52" t="s">
        <v>72</v>
      </c>
      <c r="U22" s="26" t="str">
        <f>Vzorci_vnosov!$C$18</f>
        <v>JNK</v>
      </c>
      <c r="V22" s="43">
        <f t="shared" si="1"/>
        <v>1</v>
      </c>
      <c r="W22" s="43">
        <f t="shared" si="2"/>
        <v>0</v>
      </c>
      <c r="X22" s="43">
        <f t="shared" si="3"/>
        <v>1</v>
      </c>
      <c r="Y22" s="43">
        <f t="shared" si="4"/>
        <v>1</v>
      </c>
      <c r="Z22" s="43">
        <f t="shared" si="5"/>
        <v>0</v>
      </c>
      <c r="AA22" s="43">
        <f t="shared" si="6"/>
        <v>1</v>
      </c>
      <c r="AB22" s="43">
        <f t="shared" si="7"/>
        <v>1</v>
      </c>
      <c r="AC22" s="43">
        <f t="shared" si="8"/>
        <v>2</v>
      </c>
      <c r="AD22" s="44">
        <f t="shared" si="9"/>
        <v>-1</v>
      </c>
      <c r="AE22" s="44">
        <f t="shared" si="10"/>
        <v>3</v>
      </c>
      <c r="AF22" s="43">
        <f t="shared" si="11"/>
        <v>2</v>
      </c>
      <c r="AG22" s="14" t="str">
        <f>Vzorci_vnosov!$A$22</f>
        <v>U☺</v>
      </c>
      <c r="AH22" s="45" t="str">
        <f t="shared" si="34"/>
        <v>X</v>
      </c>
      <c r="AI22" s="45" t="str">
        <f t="shared" si="35"/>
        <v>X</v>
      </c>
      <c r="AJ22" s="45" t="str">
        <f t="shared" si="36"/>
        <v>☻</v>
      </c>
      <c r="AK22" s="45" t="str">
        <f t="shared" si="37"/>
        <v>¶</v>
      </c>
      <c r="AL22" s="45" t="str">
        <f t="shared" si="38"/>
        <v>O</v>
      </c>
      <c r="AM22" s="45" t="str">
        <f t="shared" si="39"/>
        <v>O</v>
      </c>
      <c r="AN22" s="45" t="str">
        <f t="shared" si="40"/>
        <v>Z</v>
      </c>
      <c r="AO22" s="45" t="str">
        <f>RIGHT(L22,1)</f>
        <v>2</v>
      </c>
      <c r="AP22" s="45" t="str">
        <f t="shared" si="41"/>
        <v>$</v>
      </c>
      <c r="AQ22" s="45" t="e">
        <f>NA()</f>
        <v>#N/A</v>
      </c>
      <c r="AR22" s="45" t="str">
        <f t="shared" si="42"/>
        <v>D</v>
      </c>
      <c r="AS22" s="45" t="str">
        <f t="shared" si="43"/>
        <v>D</v>
      </c>
      <c r="AT22" s="45" t="e">
        <f>NA()</f>
        <v>#N/A</v>
      </c>
      <c r="AU22" s="45" t="str">
        <f t="shared" si="33"/>
        <v/>
      </c>
      <c r="AV22" s="45" t="str">
        <f t="shared" si="29"/>
        <v>1</v>
      </c>
      <c r="AW22" s="45" t="str">
        <f t="shared" si="30"/>
        <v>U</v>
      </c>
      <c r="AX22" s="45" t="str">
        <f t="shared" si="31"/>
        <v/>
      </c>
      <c r="AY22" s="45" t="str">
        <f t="shared" si="32"/>
        <v>X</v>
      </c>
    </row>
    <row r="23" spans="1:51" ht="19.5" customHeight="1">
      <c r="A23" s="47">
        <v>44096</v>
      </c>
      <c r="B23" s="48" t="str">
        <f t="shared" si="0"/>
        <v>Tue</v>
      </c>
      <c r="C23" s="49" t="str">
        <f>Vzorci_vnosov!$A$4</f>
        <v>51</v>
      </c>
      <c r="D23" s="50" t="str">
        <f>Vzorci_vnosov!$A$7</f>
        <v>KVIT☻</v>
      </c>
      <c r="E23" s="53" t="str">
        <f>Vzorci_vnosov!$A$11</f>
        <v>X</v>
      </c>
      <c r="F23" s="49" t="str">
        <f>Vzorci_vnosov!$A$8</f>
        <v>U</v>
      </c>
      <c r="G23" s="58" t="str">
        <f>Vzorci_vnosov!$A$28</f>
        <v>KO</v>
      </c>
      <c r="H23" s="49" t="str">
        <f>Vzorci_vnosov!$A$15</f>
        <v>SO</v>
      </c>
      <c r="I23" s="52" t="s">
        <v>94</v>
      </c>
      <c r="J23" s="49" t="str">
        <f>Vzorci_vnosov!$A$15</f>
        <v>SO</v>
      </c>
      <c r="K23" s="49" t="str">
        <f>Vzorci_vnosov!$A$6</f>
        <v>KVIT</v>
      </c>
      <c r="L23" s="51" t="str">
        <f>Vzorci_vnosov!$A$23</f>
        <v>51☺</v>
      </c>
      <c r="M23" s="49" t="str">
        <f>Vzorci_vnosov!$A$12</f>
        <v>D</v>
      </c>
      <c r="N23" s="49" t="str">
        <f>Vzorci_vnosov!$A$12</f>
        <v>D</v>
      </c>
      <c r="O23" s="52"/>
      <c r="P23" s="49" t="str">
        <f>Vzorci_vnosov!$A$5</f>
        <v>52</v>
      </c>
      <c r="Q23" s="53" t="str">
        <f>Vzorci_vnosov!$A$26</f>
        <v>52¶</v>
      </c>
      <c r="R23" s="52"/>
      <c r="S23" s="56" t="str">
        <f>Vzorci_vnosov!$A$19</f>
        <v>KVIT$</v>
      </c>
      <c r="T23" s="52" t="s">
        <v>19</v>
      </c>
      <c r="U23" s="26" t="str">
        <f>Vzorci_vnosov!$C$5</f>
        <v>KON</v>
      </c>
      <c r="V23" s="43">
        <f t="shared" si="1"/>
        <v>1</v>
      </c>
      <c r="W23" s="43">
        <f t="shared" si="2"/>
        <v>1</v>
      </c>
      <c r="X23" s="43">
        <f t="shared" si="3"/>
        <v>1</v>
      </c>
      <c r="Y23" s="43">
        <f t="shared" si="4"/>
        <v>1</v>
      </c>
      <c r="Z23" s="43">
        <f t="shared" si="5"/>
        <v>0</v>
      </c>
      <c r="AA23" s="43">
        <f t="shared" si="6"/>
        <v>1</v>
      </c>
      <c r="AB23" s="43">
        <f t="shared" si="7"/>
        <v>1</v>
      </c>
      <c r="AC23" s="43">
        <f t="shared" si="8"/>
        <v>3</v>
      </c>
      <c r="AD23" s="44">
        <f t="shared" si="9"/>
        <v>-1</v>
      </c>
      <c r="AE23" s="44">
        <f t="shared" si="10"/>
        <v>1</v>
      </c>
      <c r="AF23" s="43">
        <f t="shared" si="11"/>
        <v>2</v>
      </c>
      <c r="AG23" s="14" t="str">
        <f>Vzorci_vnosov!$A$23</f>
        <v>51☺</v>
      </c>
      <c r="AH23" s="45" t="str">
        <f t="shared" si="34"/>
        <v>1</v>
      </c>
      <c r="AI23" s="45" t="str">
        <f t="shared" si="35"/>
        <v>☻</v>
      </c>
      <c r="AJ23" s="45" t="str">
        <f t="shared" si="36"/>
        <v>X</v>
      </c>
      <c r="AK23" s="45" t="str">
        <f t="shared" si="37"/>
        <v>U</v>
      </c>
      <c r="AL23" s="45" t="str">
        <f t="shared" si="38"/>
        <v>O</v>
      </c>
      <c r="AM23" s="45" t="str">
        <f t="shared" si="39"/>
        <v>O</v>
      </c>
      <c r="AN23" s="45" t="str">
        <f t="shared" si="40"/>
        <v>Z</v>
      </c>
      <c r="AO23" s="45" t="str">
        <f t="shared" ref="AO23:AO32" si="44">RIGHT(J23,1)</f>
        <v>O</v>
      </c>
      <c r="AP23" s="45" t="str">
        <f t="shared" si="41"/>
        <v>T</v>
      </c>
      <c r="AQ23" s="45" t="str">
        <f t="shared" ref="AQ23:AQ32" si="45">RIGHT(L23,1)</f>
        <v>☺</v>
      </c>
      <c r="AR23" s="45" t="str">
        <f t="shared" si="42"/>
        <v>D</v>
      </c>
      <c r="AS23" s="45" t="str">
        <f t="shared" si="43"/>
        <v>D</v>
      </c>
      <c r="AT23" s="45" t="e">
        <f>NA()</f>
        <v>#N/A</v>
      </c>
      <c r="AU23" s="45" t="str">
        <f t="shared" si="33"/>
        <v/>
      </c>
      <c r="AV23" s="45" t="str">
        <f t="shared" si="29"/>
        <v>2</v>
      </c>
      <c r="AW23" s="45" t="str">
        <f t="shared" si="30"/>
        <v>¶</v>
      </c>
      <c r="AX23" s="45" t="str">
        <f t="shared" si="31"/>
        <v/>
      </c>
      <c r="AY23" s="45" t="str">
        <f t="shared" si="32"/>
        <v>$</v>
      </c>
    </row>
    <row r="24" spans="1:51" ht="19.5" customHeight="1">
      <c r="A24" s="47">
        <v>44097</v>
      </c>
      <c r="B24" s="48" t="str">
        <f t="shared" si="0"/>
        <v>Wed</v>
      </c>
      <c r="C24" s="49" t="str">
        <f>Vzorci_vnosov!$A$4</f>
        <v>51</v>
      </c>
      <c r="D24" s="53" t="str">
        <f>Vzorci_vnosov!$A$11</f>
        <v>X</v>
      </c>
      <c r="E24" s="49" t="str">
        <f>Vzorci_vnosov!$A$6</f>
        <v>KVIT</v>
      </c>
      <c r="F24" s="54" t="str">
        <f>Vzorci_vnosov!$A$18</f>
        <v>52$</v>
      </c>
      <c r="G24" s="58" t="str">
        <f>Vzorci_vnosov!$A$28</f>
        <v>KO</v>
      </c>
      <c r="H24" s="49" t="str">
        <f>Vzorci_vnosov!$A$15</f>
        <v>SO</v>
      </c>
      <c r="I24" s="80" t="str">
        <f>Vzorci_vnosov!$A$20</f>
        <v>☺</v>
      </c>
      <c r="J24" s="49" t="str">
        <f>Vzorci_vnosov!$A$15</f>
        <v>SO</v>
      </c>
      <c r="K24" s="49" t="str">
        <f>Vzorci_vnosov!$A$6</f>
        <v>KVIT</v>
      </c>
      <c r="L24" s="53" t="str">
        <f>Vzorci_vnosov!$A$11</f>
        <v>X</v>
      </c>
      <c r="M24" s="49" t="str">
        <f>Vzorci_vnosov!$A$12</f>
        <v>D</v>
      </c>
      <c r="N24" s="49" t="str">
        <f>Vzorci_vnosov!$A$12</f>
        <v>D</v>
      </c>
      <c r="O24" s="52"/>
      <c r="P24" s="49" t="str">
        <f>Vzorci_vnosov!$A$2</f>
        <v>51☻</v>
      </c>
      <c r="Q24" s="53" t="str">
        <f>Vzorci_vnosov!$A$35</f>
        <v>Ta</v>
      </c>
      <c r="R24" s="52"/>
      <c r="S24" s="53" t="str">
        <f>Vzorci_vnosov!$A$26</f>
        <v>52¶</v>
      </c>
      <c r="T24" s="52" t="s">
        <v>13</v>
      </c>
      <c r="U24" s="26" t="str">
        <f>Vzorci_vnosov!$C$18</f>
        <v>JNK</v>
      </c>
      <c r="V24" s="43">
        <f t="shared" si="1"/>
        <v>1</v>
      </c>
      <c r="W24" s="43">
        <f t="shared" si="2"/>
        <v>1</v>
      </c>
      <c r="X24" s="43">
        <f t="shared" si="3"/>
        <v>2</v>
      </c>
      <c r="Y24" s="43">
        <f t="shared" si="4"/>
        <v>1</v>
      </c>
      <c r="Z24" s="43">
        <f t="shared" si="5"/>
        <v>0</v>
      </c>
      <c r="AA24" s="43">
        <f t="shared" si="6"/>
        <v>1</v>
      </c>
      <c r="AB24" s="43">
        <f t="shared" si="7"/>
        <v>0</v>
      </c>
      <c r="AC24" s="43">
        <f t="shared" si="8"/>
        <v>2</v>
      </c>
      <c r="AD24" s="44">
        <f t="shared" si="9"/>
        <v>-1</v>
      </c>
      <c r="AE24" s="44">
        <f t="shared" si="10"/>
        <v>2</v>
      </c>
      <c r="AF24" s="43">
        <f t="shared" si="11"/>
        <v>3</v>
      </c>
      <c r="AG24" s="14" t="str">
        <f>Vzorci_vnosov!$A$24</f>
        <v>52☺</v>
      </c>
      <c r="AH24" s="45" t="str">
        <f t="shared" si="34"/>
        <v>1</v>
      </c>
      <c r="AI24" s="45" t="str">
        <f t="shared" si="35"/>
        <v>X</v>
      </c>
      <c r="AJ24" s="45" t="str">
        <f t="shared" si="36"/>
        <v>T</v>
      </c>
      <c r="AK24" s="45" t="str">
        <f t="shared" si="37"/>
        <v>$</v>
      </c>
      <c r="AL24" s="45" t="str">
        <f t="shared" si="38"/>
        <v>O</v>
      </c>
      <c r="AM24" s="45" t="str">
        <f t="shared" si="39"/>
        <v>O</v>
      </c>
      <c r="AN24" s="45" t="str">
        <f t="shared" si="40"/>
        <v>☺</v>
      </c>
      <c r="AO24" s="45" t="str">
        <f t="shared" si="44"/>
        <v>O</v>
      </c>
      <c r="AP24" s="45" t="str">
        <f t="shared" si="41"/>
        <v>T</v>
      </c>
      <c r="AQ24" s="45" t="str">
        <f t="shared" si="45"/>
        <v>X</v>
      </c>
      <c r="AR24" s="45" t="str">
        <f t="shared" si="42"/>
        <v>D</v>
      </c>
      <c r="AS24" s="45" t="str">
        <f t="shared" si="43"/>
        <v>D</v>
      </c>
      <c r="AT24" s="45" t="e">
        <f>NA()</f>
        <v>#N/A</v>
      </c>
      <c r="AU24" s="45" t="str">
        <f t="shared" si="33"/>
        <v/>
      </c>
      <c r="AV24" s="45" t="str">
        <f t="shared" si="29"/>
        <v>☻</v>
      </c>
      <c r="AW24" s="45" t="str">
        <f t="shared" si="30"/>
        <v>a</v>
      </c>
      <c r="AX24" s="45" t="str">
        <f t="shared" si="31"/>
        <v/>
      </c>
      <c r="AY24" s="45" t="str">
        <f t="shared" si="32"/>
        <v>¶</v>
      </c>
    </row>
    <row r="25" spans="1:51" ht="19.5" customHeight="1">
      <c r="A25" s="47">
        <v>44098</v>
      </c>
      <c r="B25" s="48" t="str">
        <f t="shared" si="0"/>
        <v>Thu</v>
      </c>
      <c r="C25" s="49" t="str">
        <f>Vzorci_vnosov!$A$4</f>
        <v>51</v>
      </c>
      <c r="D25" s="49" t="str">
        <f>Vzorci_vnosov!$A$12</f>
        <v>D</v>
      </c>
      <c r="E25" s="56" t="str">
        <f>Vzorci_vnosov!$A$19</f>
        <v>KVIT$</v>
      </c>
      <c r="F25" s="53" t="str">
        <f>Vzorci_vnosov!$A$32</f>
        <v>Am</v>
      </c>
      <c r="G25" s="53" t="str">
        <f>Vzorci_vnosov!$A$26</f>
        <v>52¶</v>
      </c>
      <c r="H25" s="49" t="str">
        <f>Vzorci_vnosov!$A$15</f>
        <v>SO</v>
      </c>
      <c r="I25" s="53" t="str">
        <f>Vzorci_vnosov!$A$11</f>
        <v>X</v>
      </c>
      <c r="J25" s="49" t="str">
        <f>Vzorci_vnosov!$A$15</f>
        <v>SO</v>
      </c>
      <c r="K25" s="50" t="str">
        <f>Vzorci_vnosov!$A$7</f>
        <v>KVIT☻</v>
      </c>
      <c r="L25" s="49" t="str">
        <f>Vzorci_vnosov!$A$4</f>
        <v>51</v>
      </c>
      <c r="M25" s="49" t="str">
        <f>Vzorci_vnosov!$A$12</f>
        <v>D</v>
      </c>
      <c r="N25" s="49" t="str">
        <f>Vzorci_vnosov!$A$12</f>
        <v>D</v>
      </c>
      <c r="O25" s="52"/>
      <c r="P25" s="53" t="str">
        <f>Vzorci_vnosov!$A$11</f>
        <v>X</v>
      </c>
      <c r="Q25" s="49" t="str">
        <f>Vzorci_vnosov!$A$8</f>
        <v>U</v>
      </c>
      <c r="R25" s="52"/>
      <c r="S25" s="49" t="str">
        <f>Vzorci_vnosov!$A$6</f>
        <v>KVIT</v>
      </c>
      <c r="T25" s="52" t="s">
        <v>70</v>
      </c>
      <c r="U25" s="26" t="str">
        <f>Vzorci_vnosov!$C$18</f>
        <v>JNK</v>
      </c>
      <c r="V25" s="43">
        <f t="shared" si="1"/>
        <v>1</v>
      </c>
      <c r="W25" s="43">
        <f t="shared" si="2"/>
        <v>0</v>
      </c>
      <c r="X25" s="43">
        <f t="shared" si="3"/>
        <v>2</v>
      </c>
      <c r="Y25" s="43">
        <f t="shared" si="4"/>
        <v>0</v>
      </c>
      <c r="Z25" s="43">
        <f t="shared" si="5"/>
        <v>0</v>
      </c>
      <c r="AA25" s="43">
        <f t="shared" si="6"/>
        <v>1</v>
      </c>
      <c r="AB25" s="43">
        <f t="shared" si="7"/>
        <v>1</v>
      </c>
      <c r="AC25" s="43">
        <f t="shared" si="8"/>
        <v>3</v>
      </c>
      <c r="AD25" s="44">
        <f t="shared" si="9"/>
        <v>-1</v>
      </c>
      <c r="AE25" s="44">
        <f t="shared" si="10"/>
        <v>2</v>
      </c>
      <c r="AF25" s="43">
        <f t="shared" si="11"/>
        <v>2</v>
      </c>
      <c r="AG25" s="8" t="str">
        <f>Vzorci_vnosov!$A$25</f>
        <v>51¶</v>
      </c>
      <c r="AH25" s="45" t="str">
        <f t="shared" si="34"/>
        <v>1</v>
      </c>
      <c r="AI25" s="45" t="str">
        <f t="shared" si="35"/>
        <v>D</v>
      </c>
      <c r="AJ25" s="45" t="str">
        <f t="shared" si="36"/>
        <v>$</v>
      </c>
      <c r="AK25" s="45" t="str">
        <f t="shared" si="37"/>
        <v>m</v>
      </c>
      <c r="AL25" s="45" t="str">
        <f t="shared" si="38"/>
        <v>¶</v>
      </c>
      <c r="AM25" s="45" t="str">
        <f t="shared" si="39"/>
        <v>O</v>
      </c>
      <c r="AN25" s="45" t="str">
        <f t="shared" si="40"/>
        <v>X</v>
      </c>
      <c r="AO25" s="45" t="str">
        <f t="shared" si="44"/>
        <v>O</v>
      </c>
      <c r="AP25" s="45" t="str">
        <f t="shared" si="41"/>
        <v>☻</v>
      </c>
      <c r="AQ25" s="45" t="str">
        <f t="shared" si="45"/>
        <v>1</v>
      </c>
      <c r="AR25" s="45" t="str">
        <f t="shared" si="42"/>
        <v>D</v>
      </c>
      <c r="AS25" s="45" t="str">
        <f t="shared" si="43"/>
        <v>D</v>
      </c>
      <c r="AT25" s="45" t="e">
        <f>NA()</f>
        <v>#N/A</v>
      </c>
      <c r="AU25" s="45" t="str">
        <f t="shared" si="33"/>
        <v/>
      </c>
      <c r="AV25" s="45" t="str">
        <f t="shared" si="29"/>
        <v>X</v>
      </c>
      <c r="AW25" s="45" t="str">
        <f t="shared" si="30"/>
        <v>U</v>
      </c>
      <c r="AX25" s="45" t="str">
        <f t="shared" si="31"/>
        <v/>
      </c>
      <c r="AY25" s="45" t="str">
        <f t="shared" si="32"/>
        <v>T</v>
      </c>
    </row>
    <row r="26" spans="1:51" ht="19.5" customHeight="1">
      <c r="A26" s="47">
        <v>44099</v>
      </c>
      <c r="B26" s="48" t="str">
        <f t="shared" si="0"/>
        <v>Fri</v>
      </c>
      <c r="C26" s="49" t="str">
        <f>Vzorci_vnosov!$A$4</f>
        <v>51</v>
      </c>
      <c r="D26" s="52" t="s">
        <v>75</v>
      </c>
      <c r="E26" s="50" t="str">
        <f>Vzorci_vnosov!$A$7</f>
        <v>KVIT☻</v>
      </c>
      <c r="F26" s="53" t="str">
        <f>Vzorci_vnosov!$A$26</f>
        <v>52¶</v>
      </c>
      <c r="G26" s="51" t="str">
        <f>Vzorci_vnosov!$A$23</f>
        <v>51☺</v>
      </c>
      <c r="H26" s="49" t="str">
        <f>Vzorci_vnosov!$A$15</f>
        <v>SO</v>
      </c>
      <c r="I26" s="52" t="s">
        <v>94</v>
      </c>
      <c r="J26" s="49" t="str">
        <f>Vzorci_vnosov!$A$15</f>
        <v>SO</v>
      </c>
      <c r="K26" s="53" t="str">
        <f>Vzorci_vnosov!$A$11</f>
        <v>X</v>
      </c>
      <c r="L26" s="49" t="str">
        <f>Vzorci_vnosov!$A$8</f>
        <v>U</v>
      </c>
      <c r="M26" s="49" t="str">
        <f>Vzorci_vnosov!$A$12</f>
        <v>D</v>
      </c>
      <c r="N26" s="49" t="str">
        <f>Vzorci_vnosov!$A$12</f>
        <v>D</v>
      </c>
      <c r="O26" s="52"/>
      <c r="P26" s="49" t="str">
        <f>Vzorci_vnosov!$A$5</f>
        <v>52</v>
      </c>
      <c r="Q26" s="54" t="str">
        <f>Vzorci_vnosov!$A$17</f>
        <v>51$</v>
      </c>
      <c r="R26" s="52"/>
      <c r="S26" s="49" t="str">
        <f>Vzorci_vnosov!$A$6</f>
        <v>KVIT</v>
      </c>
      <c r="T26" s="52" t="s">
        <v>9</v>
      </c>
      <c r="U26" s="26" t="str">
        <f>Vzorci_vnosov!$C$11</f>
        <v>ŽIV</v>
      </c>
      <c r="V26" s="43">
        <f t="shared" si="1"/>
        <v>1</v>
      </c>
      <c r="W26" s="43">
        <f t="shared" si="2"/>
        <v>1</v>
      </c>
      <c r="X26" s="43">
        <f t="shared" si="3"/>
        <v>2</v>
      </c>
      <c r="Y26" s="43">
        <f t="shared" si="4"/>
        <v>1</v>
      </c>
      <c r="Z26" s="43">
        <f t="shared" si="5"/>
        <v>0</v>
      </c>
      <c r="AA26" s="43">
        <f t="shared" si="6"/>
        <v>1</v>
      </c>
      <c r="AB26" s="43">
        <f t="shared" si="7"/>
        <v>1</v>
      </c>
      <c r="AC26" s="43">
        <f t="shared" si="8"/>
        <v>2</v>
      </c>
      <c r="AD26" s="44">
        <f t="shared" si="9"/>
        <v>-1</v>
      </c>
      <c r="AE26" s="44">
        <f t="shared" si="10"/>
        <v>1</v>
      </c>
      <c r="AF26" s="43">
        <f t="shared" si="11"/>
        <v>3</v>
      </c>
      <c r="AG26" s="8" t="str">
        <f>Vzorci_vnosov!$A$26</f>
        <v>52¶</v>
      </c>
      <c r="AH26" s="45" t="str">
        <f t="shared" si="34"/>
        <v>1</v>
      </c>
      <c r="AI26" s="45" t="str">
        <f t="shared" si="35"/>
        <v>F</v>
      </c>
      <c r="AJ26" s="45" t="str">
        <f t="shared" si="36"/>
        <v>☻</v>
      </c>
      <c r="AK26" s="45" t="str">
        <f t="shared" si="37"/>
        <v>¶</v>
      </c>
      <c r="AL26" s="45" t="str">
        <f t="shared" si="38"/>
        <v>☺</v>
      </c>
      <c r="AM26" s="45" t="str">
        <f t="shared" si="39"/>
        <v>O</v>
      </c>
      <c r="AN26" s="45" t="str">
        <f t="shared" si="40"/>
        <v>Z</v>
      </c>
      <c r="AO26" s="45" t="str">
        <f t="shared" si="44"/>
        <v>O</v>
      </c>
      <c r="AP26" s="45" t="str">
        <f t="shared" si="41"/>
        <v>X</v>
      </c>
      <c r="AQ26" s="45" t="str">
        <f t="shared" si="45"/>
        <v>U</v>
      </c>
      <c r="AR26" s="45" t="str">
        <f t="shared" si="42"/>
        <v>D</v>
      </c>
      <c r="AS26" s="45" t="str">
        <f t="shared" si="43"/>
        <v>D</v>
      </c>
      <c r="AT26" s="45" t="e">
        <f>NA()</f>
        <v>#N/A</v>
      </c>
      <c r="AU26" s="45" t="str">
        <f t="shared" si="33"/>
        <v/>
      </c>
      <c r="AV26" s="45" t="str">
        <f t="shared" si="29"/>
        <v>2</v>
      </c>
      <c r="AW26" s="45" t="str">
        <f t="shared" si="30"/>
        <v>$</v>
      </c>
      <c r="AX26" s="45" t="str">
        <f t="shared" si="31"/>
        <v/>
      </c>
      <c r="AY26" s="45" t="str">
        <f t="shared" si="32"/>
        <v>T</v>
      </c>
    </row>
    <row r="27" spans="1:51" ht="19.5" customHeight="1">
      <c r="A27" s="47">
        <v>44100</v>
      </c>
      <c r="B27" s="48" t="str">
        <f t="shared" si="0"/>
        <v>Sat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4" t="str">
        <f>Vzorci_vnosov!$A$17</f>
        <v>51$</v>
      </c>
      <c r="R27" s="52"/>
      <c r="S27" s="42" t="str">
        <f>Vzorci_vnosov!$A$21</f>
        <v>☺</v>
      </c>
      <c r="T27" s="52" t="s">
        <v>71</v>
      </c>
      <c r="U27" s="78" t="s">
        <v>13</v>
      </c>
      <c r="V27" s="43">
        <f t="shared" si="1"/>
        <v>0</v>
      </c>
      <c r="W27" s="43">
        <f t="shared" si="2"/>
        <v>1</v>
      </c>
      <c r="X27" s="43">
        <f t="shared" si="3"/>
        <v>1</v>
      </c>
      <c r="Y27" s="43">
        <f t="shared" si="4"/>
        <v>0</v>
      </c>
      <c r="Z27" s="43">
        <f t="shared" si="5"/>
        <v>0</v>
      </c>
      <c r="AA27" s="43">
        <f t="shared" si="6"/>
        <v>0</v>
      </c>
      <c r="AB27" s="43">
        <f t="shared" si="7"/>
        <v>0</v>
      </c>
      <c r="AC27" s="43">
        <f t="shared" si="8"/>
        <v>0</v>
      </c>
      <c r="AD27" s="44">
        <f t="shared" si="9"/>
        <v>12</v>
      </c>
      <c r="AE27" s="44">
        <f t="shared" si="10"/>
        <v>0</v>
      </c>
      <c r="AF27" s="43">
        <f t="shared" si="11"/>
        <v>1</v>
      </c>
      <c r="AG27" s="15" t="str">
        <f>Vzorci_vnosov!$A$27</f>
        <v>KVIT☺</v>
      </c>
      <c r="AH27" s="45" t="str">
        <f t="shared" si="34"/>
        <v/>
      </c>
      <c r="AI27" s="45" t="str">
        <f t="shared" si="35"/>
        <v/>
      </c>
      <c r="AJ27" s="45" t="str">
        <f t="shared" si="36"/>
        <v/>
      </c>
      <c r="AK27" s="45" t="str">
        <f t="shared" si="37"/>
        <v/>
      </c>
      <c r="AL27" s="45" t="str">
        <f t="shared" si="38"/>
        <v/>
      </c>
      <c r="AM27" s="45" t="str">
        <f t="shared" si="39"/>
        <v/>
      </c>
      <c r="AN27" s="45" t="str">
        <f t="shared" si="40"/>
        <v/>
      </c>
      <c r="AO27" s="45" t="str">
        <f t="shared" si="44"/>
        <v/>
      </c>
      <c r="AP27" s="45" t="str">
        <f t="shared" si="41"/>
        <v/>
      </c>
      <c r="AQ27" s="45" t="str">
        <f t="shared" si="45"/>
        <v/>
      </c>
      <c r="AR27" s="45" t="str">
        <f t="shared" si="42"/>
        <v/>
      </c>
      <c r="AS27" s="45" t="str">
        <f t="shared" si="43"/>
        <v/>
      </c>
      <c r="AT27" s="45" t="e">
        <f>NA()</f>
        <v>#N/A</v>
      </c>
      <c r="AU27" s="45" t="str">
        <f t="shared" si="33"/>
        <v/>
      </c>
      <c r="AV27" s="45" t="str">
        <f t="shared" si="29"/>
        <v/>
      </c>
      <c r="AW27" s="45" t="str">
        <f t="shared" si="30"/>
        <v>$</v>
      </c>
      <c r="AX27" s="45" t="str">
        <f t="shared" si="31"/>
        <v/>
      </c>
      <c r="AY27" s="45" t="str">
        <f t="shared" si="32"/>
        <v>☺</v>
      </c>
    </row>
    <row r="28" spans="1:51" ht="19.5" customHeight="1">
      <c r="A28" s="47">
        <v>44101</v>
      </c>
      <c r="B28" s="48" t="str">
        <f t="shared" si="0"/>
        <v>Sun</v>
      </c>
      <c r="C28" s="52"/>
      <c r="D28" s="52"/>
      <c r="E28" s="52"/>
      <c r="F28" s="52"/>
      <c r="G28" s="52"/>
      <c r="H28" s="52"/>
      <c r="I28" s="52"/>
      <c r="J28" s="52"/>
      <c r="K28" s="52"/>
      <c r="L28" s="42" t="str">
        <f>Vzorci_vnosov!$A$21</f>
        <v>☺</v>
      </c>
      <c r="M28" s="52"/>
      <c r="N28" s="41" t="str">
        <f>Vzorci_vnosov!$A$14</f>
        <v>☻</v>
      </c>
      <c r="O28" s="52"/>
      <c r="P28" s="52"/>
      <c r="Q28" s="52"/>
      <c r="R28" s="52"/>
      <c r="S28" s="52"/>
      <c r="T28" s="52" t="s">
        <v>19</v>
      </c>
      <c r="U28" s="78" t="s">
        <v>13</v>
      </c>
      <c r="V28" s="43">
        <f t="shared" si="1"/>
        <v>1</v>
      </c>
      <c r="W28" s="43">
        <f t="shared" si="2"/>
        <v>1</v>
      </c>
      <c r="X28" s="43">
        <f t="shared" si="3"/>
        <v>0</v>
      </c>
      <c r="Y28" s="43">
        <f t="shared" si="4"/>
        <v>0</v>
      </c>
      <c r="Z28" s="43">
        <f t="shared" si="5"/>
        <v>0</v>
      </c>
      <c r="AA28" s="43">
        <f t="shared" si="6"/>
        <v>0</v>
      </c>
      <c r="AB28" s="43">
        <f t="shared" si="7"/>
        <v>0</v>
      </c>
      <c r="AC28" s="43">
        <f t="shared" si="8"/>
        <v>0</v>
      </c>
      <c r="AD28" s="44">
        <f t="shared" si="9"/>
        <v>12</v>
      </c>
      <c r="AE28" s="44">
        <f t="shared" si="10"/>
        <v>0</v>
      </c>
      <c r="AF28" s="43">
        <f t="shared" si="11"/>
        <v>0</v>
      </c>
      <c r="AG28" s="16" t="str">
        <f>Vzorci_vnosov!$A$28</f>
        <v>KO</v>
      </c>
      <c r="AH28" s="45" t="str">
        <f t="shared" si="34"/>
        <v/>
      </c>
      <c r="AI28" s="45" t="str">
        <f t="shared" si="35"/>
        <v/>
      </c>
      <c r="AJ28" s="45" t="str">
        <f t="shared" si="36"/>
        <v/>
      </c>
      <c r="AK28" s="45" t="str">
        <f t="shared" si="37"/>
        <v/>
      </c>
      <c r="AL28" s="45" t="str">
        <f t="shared" si="38"/>
        <v/>
      </c>
      <c r="AM28" s="45" t="str">
        <f t="shared" si="39"/>
        <v/>
      </c>
      <c r="AN28" s="45" t="str">
        <f t="shared" si="40"/>
        <v/>
      </c>
      <c r="AO28" s="45" t="str">
        <f t="shared" si="44"/>
        <v/>
      </c>
      <c r="AP28" s="45" t="str">
        <f t="shared" si="41"/>
        <v/>
      </c>
      <c r="AQ28" s="45" t="str">
        <f t="shared" si="45"/>
        <v>☺</v>
      </c>
      <c r="AR28" s="45" t="str">
        <f t="shared" si="42"/>
        <v/>
      </c>
      <c r="AS28" s="45" t="str">
        <f t="shared" si="43"/>
        <v>☻</v>
      </c>
      <c r="AT28" s="45" t="e">
        <f>NA()</f>
        <v>#N/A</v>
      </c>
      <c r="AU28" s="45" t="str">
        <f t="shared" si="33"/>
        <v/>
      </c>
      <c r="AV28" s="45" t="str">
        <f t="shared" si="29"/>
        <v/>
      </c>
      <c r="AW28" s="45" t="str">
        <f t="shared" si="30"/>
        <v/>
      </c>
      <c r="AX28" s="45" t="str">
        <f t="shared" si="31"/>
        <v/>
      </c>
      <c r="AY28" s="45" t="str">
        <f t="shared" si="32"/>
        <v/>
      </c>
    </row>
    <row r="29" spans="1:51" ht="19.5" customHeight="1">
      <c r="A29" s="47">
        <v>44102</v>
      </c>
      <c r="B29" s="48" t="str">
        <f t="shared" si="0"/>
        <v>Mon</v>
      </c>
      <c r="C29" s="49" t="str">
        <f>Vzorci_vnosov!$A$5</f>
        <v>52</v>
      </c>
      <c r="D29" s="49" t="str">
        <f>Vzorci_vnosov!$A$6</f>
        <v>KVIT</v>
      </c>
      <c r="E29" s="49" t="str">
        <f>Vzorci_vnosov!$A$6</f>
        <v>KVIT</v>
      </c>
      <c r="F29" s="50" t="str">
        <f>Vzorci_vnosov!$A$7</f>
        <v>KVIT☻</v>
      </c>
      <c r="G29" s="58" t="str">
        <f>Vzorci_vnosov!$A$28</f>
        <v>KO</v>
      </c>
      <c r="H29" s="49" t="str">
        <f>Vzorci_vnosov!$A$5</f>
        <v>52</v>
      </c>
      <c r="I29" s="52" t="s">
        <v>94</v>
      </c>
      <c r="J29" s="49" t="str">
        <f>Vzorci_vnosov!$A$15</f>
        <v>SO</v>
      </c>
      <c r="K29" s="54" t="str">
        <f>Vzorci_vnosov!$A$17</f>
        <v>51$</v>
      </c>
      <c r="L29" s="53" t="str">
        <f>Vzorci_vnosov!$A$11</f>
        <v>X</v>
      </c>
      <c r="M29" s="49" t="str">
        <f>Vzorci_vnosov!$A$12</f>
        <v>D</v>
      </c>
      <c r="N29" s="53" t="str">
        <f>Vzorci_vnosov!$A$11</f>
        <v>X</v>
      </c>
      <c r="O29" s="52"/>
      <c r="P29" s="49" t="s">
        <v>90</v>
      </c>
      <c r="Q29" s="53" t="str">
        <f>Vzorci_vnosov!$A$26</f>
        <v>52¶</v>
      </c>
      <c r="R29" s="52"/>
      <c r="S29" s="49" t="str">
        <f>Vzorci_vnosov!$A$4</f>
        <v>51</v>
      </c>
      <c r="T29" s="52" t="s">
        <v>72</v>
      </c>
      <c r="U29" s="26" t="str">
        <f>Vzorci_vnosov!$C$7</f>
        <v>MIO</v>
      </c>
      <c r="V29" s="43">
        <f t="shared" si="1"/>
        <v>1</v>
      </c>
      <c r="W29" s="43">
        <f t="shared" si="2"/>
        <v>0</v>
      </c>
      <c r="X29" s="43">
        <f t="shared" si="3"/>
        <v>2</v>
      </c>
      <c r="Y29" s="43">
        <f t="shared" si="4"/>
        <v>2</v>
      </c>
      <c r="Z29" s="43">
        <f t="shared" si="5"/>
        <v>0</v>
      </c>
      <c r="AA29" s="43">
        <f t="shared" si="6"/>
        <v>1</v>
      </c>
      <c r="AB29" s="43">
        <f t="shared" si="7"/>
        <v>0</v>
      </c>
      <c r="AC29" s="43">
        <f t="shared" si="8"/>
        <v>3</v>
      </c>
      <c r="AD29" s="44">
        <f t="shared" si="9"/>
        <v>-1</v>
      </c>
      <c r="AE29" s="44">
        <f t="shared" si="10"/>
        <v>2</v>
      </c>
      <c r="AF29" s="43">
        <f t="shared" si="11"/>
        <v>4</v>
      </c>
      <c r="AG29" s="16" t="str">
        <f>Vzorci_vnosov!$A$29</f>
        <v>Rt</v>
      </c>
      <c r="AH29" s="45" t="str">
        <f t="shared" si="34"/>
        <v>2</v>
      </c>
      <c r="AI29" s="45" t="str">
        <f t="shared" si="35"/>
        <v>T</v>
      </c>
      <c r="AJ29" s="45" t="str">
        <f t="shared" si="36"/>
        <v>T</v>
      </c>
      <c r="AK29" s="45" t="str">
        <f t="shared" si="37"/>
        <v>☻</v>
      </c>
      <c r="AL29" s="45" t="str">
        <f t="shared" si="38"/>
        <v>O</v>
      </c>
      <c r="AM29" s="45" t="str">
        <f t="shared" si="39"/>
        <v>2</v>
      </c>
      <c r="AN29" s="45" t="str">
        <f t="shared" si="40"/>
        <v>Z</v>
      </c>
      <c r="AO29" s="45" t="str">
        <f t="shared" si="44"/>
        <v>O</v>
      </c>
      <c r="AP29" s="45" t="str">
        <f t="shared" si="41"/>
        <v>$</v>
      </c>
      <c r="AQ29" s="45" t="str">
        <f t="shared" si="45"/>
        <v>X</v>
      </c>
      <c r="AR29" s="45" t="str">
        <f t="shared" si="42"/>
        <v>D</v>
      </c>
      <c r="AS29" s="45" t="str">
        <f t="shared" si="43"/>
        <v>X</v>
      </c>
      <c r="AT29" s="45" t="e">
        <f>NA()</f>
        <v>#N/A</v>
      </c>
      <c r="AU29" s="45" t="str">
        <f t="shared" si="33"/>
        <v/>
      </c>
      <c r="AV29" s="45" t="str">
        <f t="shared" si="29"/>
        <v>F</v>
      </c>
      <c r="AW29" s="45" t="str">
        <f t="shared" si="30"/>
        <v>¶</v>
      </c>
      <c r="AX29" s="45" t="str">
        <f t="shared" si="31"/>
        <v/>
      </c>
      <c r="AY29" s="45" t="str">
        <f t="shared" si="32"/>
        <v>1</v>
      </c>
    </row>
    <row r="30" spans="1:51" ht="19.5" customHeight="1">
      <c r="A30" s="47">
        <v>44103</v>
      </c>
      <c r="B30" s="48" t="str">
        <f t="shared" si="0"/>
        <v>Tue</v>
      </c>
      <c r="C30" s="53" t="str">
        <f>Vzorci_vnosov!$A$11</f>
        <v>X</v>
      </c>
      <c r="D30" s="49" t="str">
        <f>Vzorci_vnosov!$A$5</f>
        <v>52</v>
      </c>
      <c r="E30" s="49" t="str">
        <f>Vzorci_vnosov!$A$6</f>
        <v>KVIT</v>
      </c>
      <c r="F30" s="53" t="str">
        <f>Vzorci_vnosov!$A$11</f>
        <v>X</v>
      </c>
      <c r="G30" s="58" t="str">
        <f>Vzorci_vnosov!$A$28</f>
        <v>KO</v>
      </c>
      <c r="H30" s="54" t="str">
        <f>Vzorci_vnosov!$A$17</f>
        <v>51$</v>
      </c>
      <c r="I30" s="52" t="s">
        <v>94</v>
      </c>
      <c r="J30" s="49" t="str">
        <f>Vzorci_vnosov!$A$15</f>
        <v>SO</v>
      </c>
      <c r="K30" s="50" t="str">
        <f>Vzorci_vnosov!$A$7</f>
        <v>KVIT☻</v>
      </c>
      <c r="L30" s="49" t="str">
        <f>Vzorci_vnosov!$A$8</f>
        <v>U</v>
      </c>
      <c r="M30" s="49" t="str">
        <f>Vzorci_vnosov!$A$12</f>
        <v>D</v>
      </c>
      <c r="N30" s="51" t="str">
        <f>Vzorci_vnosov!$A$23</f>
        <v>51☺</v>
      </c>
      <c r="O30" s="52"/>
      <c r="P30" s="53" t="str">
        <f>Vzorci_vnosov!$A$32</f>
        <v>Am</v>
      </c>
      <c r="Q30" s="53" t="str">
        <f>Vzorci_vnosov!$A$26</f>
        <v>52¶</v>
      </c>
      <c r="R30" s="52"/>
      <c r="S30" s="49" t="str">
        <f>Vzorci_vnosov!$A$6</f>
        <v>KVIT</v>
      </c>
      <c r="T30" s="52" t="s">
        <v>23</v>
      </c>
      <c r="U30" s="26" t="s">
        <v>5</v>
      </c>
      <c r="V30" s="43">
        <f t="shared" si="1"/>
        <v>1</v>
      </c>
      <c r="W30" s="43">
        <f t="shared" si="2"/>
        <v>1</v>
      </c>
      <c r="X30" s="43">
        <f t="shared" si="3"/>
        <v>1</v>
      </c>
      <c r="Y30" s="43">
        <f t="shared" si="4"/>
        <v>1</v>
      </c>
      <c r="Z30" s="43">
        <f t="shared" si="5"/>
        <v>0</v>
      </c>
      <c r="AA30" s="43">
        <f t="shared" si="6"/>
        <v>1</v>
      </c>
      <c r="AB30" s="43">
        <f t="shared" si="7"/>
        <v>1</v>
      </c>
      <c r="AC30" s="43">
        <f t="shared" si="8"/>
        <v>3</v>
      </c>
      <c r="AD30" s="44">
        <f t="shared" si="9"/>
        <v>-1</v>
      </c>
      <c r="AE30" s="44">
        <f t="shared" si="10"/>
        <v>2</v>
      </c>
      <c r="AF30" s="43">
        <f t="shared" si="11"/>
        <v>2</v>
      </c>
      <c r="AG30" s="5" t="str">
        <f>Vzorci_vnosov!$A$30</f>
        <v>Rt☻</v>
      </c>
      <c r="AH30" s="45" t="str">
        <f t="shared" si="34"/>
        <v>X</v>
      </c>
      <c r="AI30" s="45" t="str">
        <f t="shared" si="35"/>
        <v>2</v>
      </c>
      <c r="AJ30" s="45" t="str">
        <f t="shared" si="36"/>
        <v>T</v>
      </c>
      <c r="AK30" s="45" t="str">
        <f t="shared" si="37"/>
        <v>X</v>
      </c>
      <c r="AL30" s="45" t="str">
        <f t="shared" si="38"/>
        <v>O</v>
      </c>
      <c r="AM30" s="45" t="str">
        <f t="shared" si="39"/>
        <v>$</v>
      </c>
      <c r="AN30" s="45" t="str">
        <f t="shared" si="40"/>
        <v>Z</v>
      </c>
      <c r="AO30" s="45" t="str">
        <f t="shared" si="44"/>
        <v>O</v>
      </c>
      <c r="AP30" s="45" t="str">
        <f t="shared" si="41"/>
        <v>☻</v>
      </c>
      <c r="AQ30" s="45" t="str">
        <f t="shared" si="45"/>
        <v>U</v>
      </c>
      <c r="AR30" s="45" t="str">
        <f t="shared" si="42"/>
        <v>D</v>
      </c>
      <c r="AS30" s="45" t="str">
        <f t="shared" si="43"/>
        <v>☺</v>
      </c>
      <c r="AT30" s="45" t="e">
        <f>NA()</f>
        <v>#N/A</v>
      </c>
      <c r="AU30" s="45" t="str">
        <f t="shared" si="33"/>
        <v/>
      </c>
      <c r="AV30" s="45" t="str">
        <f t="shared" si="29"/>
        <v>m</v>
      </c>
      <c r="AW30" s="45" t="str">
        <f t="shared" si="30"/>
        <v>¶</v>
      </c>
      <c r="AX30" s="45" t="str">
        <f t="shared" si="31"/>
        <v/>
      </c>
      <c r="AY30" s="45" t="str">
        <f t="shared" si="32"/>
        <v>T</v>
      </c>
    </row>
    <row r="31" spans="1:51" ht="19.5" customHeight="1">
      <c r="A31" s="47">
        <v>44104</v>
      </c>
      <c r="B31" s="48" t="str">
        <f t="shared" si="0"/>
        <v>Wed</v>
      </c>
      <c r="C31" s="53" t="str">
        <f>Vzorci_vnosov!$A$11</f>
        <v>X</v>
      </c>
      <c r="D31" s="49" t="str">
        <f>Vzorci_vnosov!$A$6</f>
        <v>KVIT</v>
      </c>
      <c r="E31" s="49" t="str">
        <f>Vzorci_vnosov!$A$6</f>
        <v>KVIT</v>
      </c>
      <c r="F31" s="53" t="str">
        <f>Vzorci_vnosov!$A$26</f>
        <v>52¶</v>
      </c>
      <c r="G31" s="58" t="str">
        <f>Vzorci_vnosov!$A$28</f>
        <v>KO</v>
      </c>
      <c r="H31" s="53" t="str">
        <f>Vzorci_vnosov!$A$35</f>
        <v>Ta</v>
      </c>
      <c r="I31" s="80" t="str">
        <f>Vzorci_vnosov!$A$20</f>
        <v>☺</v>
      </c>
      <c r="J31" s="49" t="str">
        <f>Vzorci_vnosov!$A$15</f>
        <v>SO</v>
      </c>
      <c r="K31" s="53" t="str">
        <f>Vzorci_vnosov!$A$11</f>
        <v>X</v>
      </c>
      <c r="L31" s="54" t="str">
        <f>Vzorci_vnosov!$A$18</f>
        <v>52$</v>
      </c>
      <c r="M31" s="49" t="str">
        <f>Vzorci_vnosov!$A$12</f>
        <v>D</v>
      </c>
      <c r="N31" s="53" t="str">
        <f>Vzorci_vnosov!$A$11</f>
        <v>X</v>
      </c>
      <c r="O31" s="52"/>
      <c r="P31" s="49" t="str">
        <f>Vzorci_vnosov!$A$4</f>
        <v>51</v>
      </c>
      <c r="Q31" s="53" t="str">
        <f>Vzorci_vnosov!$A$35</f>
        <v>Ta</v>
      </c>
      <c r="R31" s="52"/>
      <c r="S31" s="49" t="str">
        <f>Vzorci_vnosov!$A$6</f>
        <v>KVIT</v>
      </c>
      <c r="T31" s="52" t="s">
        <v>70</v>
      </c>
      <c r="U31" s="26" t="str">
        <f>Vzorci_vnosov!$C$7</f>
        <v>MIO</v>
      </c>
      <c r="V31" s="43">
        <f t="shared" si="1"/>
        <v>0</v>
      </c>
      <c r="W31" s="43">
        <f t="shared" si="2"/>
        <v>1</v>
      </c>
      <c r="X31" s="43">
        <f t="shared" si="3"/>
        <v>1</v>
      </c>
      <c r="Y31" s="43">
        <f t="shared" si="4"/>
        <v>1</v>
      </c>
      <c r="Z31" s="43">
        <f t="shared" si="5"/>
        <v>0</v>
      </c>
      <c r="AA31" s="43">
        <f t="shared" si="6"/>
        <v>1</v>
      </c>
      <c r="AB31" s="43">
        <f t="shared" si="7"/>
        <v>0</v>
      </c>
      <c r="AC31" s="43">
        <f t="shared" si="8"/>
        <v>3</v>
      </c>
      <c r="AD31" s="44">
        <f t="shared" si="9"/>
        <v>-1</v>
      </c>
      <c r="AE31" s="44">
        <f t="shared" si="10"/>
        <v>3</v>
      </c>
      <c r="AF31" s="43">
        <f t="shared" si="11"/>
        <v>2</v>
      </c>
      <c r="AG31" s="17" t="str">
        <f>Vzorci_vnosov!$A$31</f>
        <v>Rt☺</v>
      </c>
      <c r="AH31" s="45" t="str">
        <f t="shared" si="34"/>
        <v>X</v>
      </c>
      <c r="AI31" s="45" t="str">
        <f t="shared" si="35"/>
        <v>T</v>
      </c>
      <c r="AJ31" s="45" t="str">
        <f t="shared" si="36"/>
        <v>T</v>
      </c>
      <c r="AK31" s="45" t="str">
        <f t="shared" si="37"/>
        <v>¶</v>
      </c>
      <c r="AL31" s="45" t="str">
        <f t="shared" si="38"/>
        <v>O</v>
      </c>
      <c r="AM31" s="45" t="str">
        <f t="shared" si="39"/>
        <v>a</v>
      </c>
      <c r="AN31" s="45" t="str">
        <f t="shared" si="40"/>
        <v>☺</v>
      </c>
      <c r="AO31" s="45" t="str">
        <f t="shared" si="44"/>
        <v>O</v>
      </c>
      <c r="AP31" s="45" t="str">
        <f t="shared" si="41"/>
        <v>X</v>
      </c>
      <c r="AQ31" s="45" t="str">
        <f t="shared" si="45"/>
        <v>$</v>
      </c>
      <c r="AR31" s="45" t="str">
        <f t="shared" si="42"/>
        <v>D</v>
      </c>
      <c r="AS31" s="45" t="str">
        <f t="shared" si="43"/>
        <v>X</v>
      </c>
      <c r="AT31" s="45" t="e">
        <f>NA()</f>
        <v>#N/A</v>
      </c>
      <c r="AU31" s="45" t="str">
        <f t="shared" si="33"/>
        <v/>
      </c>
      <c r="AV31" s="45" t="str">
        <f t="shared" si="29"/>
        <v>1</v>
      </c>
      <c r="AW31" s="45" t="str">
        <f t="shared" si="30"/>
        <v>a</v>
      </c>
      <c r="AX31" s="45" t="str">
        <f t="shared" si="31"/>
        <v/>
      </c>
      <c r="AY31" s="45" t="str">
        <f t="shared" si="32"/>
        <v>T</v>
      </c>
    </row>
    <row r="32" spans="1:51" ht="19.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8" t="str">
        <f>Vzorci_vnosov!$A$32</f>
        <v>Am</v>
      </c>
      <c r="AH32" s="45" t="str">
        <f t="shared" si="34"/>
        <v/>
      </c>
      <c r="AI32" s="45" t="str">
        <f t="shared" si="35"/>
        <v/>
      </c>
      <c r="AJ32" s="45" t="str">
        <f t="shared" si="36"/>
        <v/>
      </c>
      <c r="AK32" s="45" t="str">
        <f t="shared" si="37"/>
        <v/>
      </c>
      <c r="AL32" s="45" t="str">
        <f t="shared" si="38"/>
        <v/>
      </c>
      <c r="AM32" s="45" t="str">
        <f t="shared" si="39"/>
        <v/>
      </c>
      <c r="AN32" s="45" t="str">
        <f t="shared" si="40"/>
        <v/>
      </c>
      <c r="AO32" s="45" t="str">
        <f t="shared" si="44"/>
        <v/>
      </c>
      <c r="AP32" s="45" t="str">
        <f t="shared" si="41"/>
        <v/>
      </c>
      <c r="AQ32" s="45" t="str">
        <f t="shared" si="45"/>
        <v/>
      </c>
      <c r="AR32" s="45" t="str">
        <f t="shared" si="42"/>
        <v/>
      </c>
      <c r="AS32" s="45" t="str">
        <f t="shared" si="43"/>
        <v/>
      </c>
      <c r="AT32" s="45" t="e">
        <f>NA()</f>
        <v>#N/A</v>
      </c>
      <c r="AU32" s="45" t="str">
        <f t="shared" si="33"/>
        <v/>
      </c>
      <c r="AV32" s="45" t="str">
        <f t="shared" si="29"/>
        <v/>
      </c>
      <c r="AW32" s="45" t="str">
        <f t="shared" si="30"/>
        <v/>
      </c>
      <c r="AX32" s="45" t="str">
        <f t="shared" si="31"/>
        <v/>
      </c>
      <c r="AY32" s="45" t="str">
        <f t="shared" si="32"/>
        <v/>
      </c>
    </row>
    <row r="33" spans="1:51" ht="12.75" customHeight="1">
      <c r="AG33" s="5" t="str">
        <f>Vzorci_vnosov!$A$33</f>
        <v>Am☻</v>
      </c>
    </row>
    <row r="34" spans="1:51" ht="12.75" customHeight="1">
      <c r="C34" s="6" t="str">
        <f>$C$1</f>
        <v>ANĐ</v>
      </c>
      <c r="D34" s="6" t="str">
        <f>$D$1</f>
        <v>ŠOŠ</v>
      </c>
      <c r="E34" s="6" t="str">
        <f>$E$1</f>
        <v>PIN</v>
      </c>
      <c r="F34" s="6" t="str">
        <f>$F$1</f>
        <v>KON</v>
      </c>
      <c r="G34" s="6" t="str">
        <f>$G$1</f>
        <v>ORO</v>
      </c>
      <c r="H34" s="6" t="str">
        <f>$H$1</f>
        <v>MIO</v>
      </c>
      <c r="I34" s="6" t="str">
        <f>$I$1</f>
        <v>BOŽ</v>
      </c>
      <c r="J34" s="6" t="str">
        <f>$J$1</f>
        <v>TOM</v>
      </c>
      <c r="K34" s="6" t="str">
        <f>$K$1</f>
        <v>MŠŠ</v>
      </c>
      <c r="L34" s="6" t="str">
        <f>$L$1</f>
        <v>ŽIV</v>
      </c>
      <c r="M34" s="6" t="str">
        <f>$M$1</f>
        <v>TAL</v>
      </c>
      <c r="N34" s="6" t="str">
        <f>$N$1</f>
        <v>PIR</v>
      </c>
      <c r="O34" s="6">
        <f>$O$1</f>
        <v>0</v>
      </c>
      <c r="P34" s="6" t="str">
        <f>$P$1</f>
        <v>BUT</v>
      </c>
      <c r="Q34" s="6" t="str">
        <f>$Q$1</f>
        <v>ŽRJ</v>
      </c>
      <c r="R34" s="6" t="str">
        <f>$R$1</f>
        <v>NOV3</v>
      </c>
      <c r="S34" s="6" t="str">
        <f>$S$1</f>
        <v>JNK</v>
      </c>
      <c r="AG34" s="17" t="str">
        <f>Vzorci_vnosov!$A$34</f>
        <v>Am☺</v>
      </c>
    </row>
    <row r="35" spans="1:51" ht="17" customHeight="1">
      <c r="B35" s="64" t="str">
        <f>Vzorci_vnosov!$A$20</f>
        <v>☺</v>
      </c>
      <c r="C35" s="65">
        <f t="shared" ref="C35:N35" si="46">COUNTIF(AH2:AH32,"☺")</f>
        <v>0</v>
      </c>
      <c r="D35" s="65">
        <f t="shared" si="46"/>
        <v>0</v>
      </c>
      <c r="E35" s="65">
        <f t="shared" si="46"/>
        <v>0</v>
      </c>
      <c r="F35" s="65">
        <f t="shared" si="46"/>
        <v>0</v>
      </c>
      <c r="G35" s="65">
        <f t="shared" si="46"/>
        <v>3</v>
      </c>
      <c r="H35" s="65">
        <f t="shared" si="46"/>
        <v>2</v>
      </c>
      <c r="I35" s="65">
        <f t="shared" si="46"/>
        <v>4</v>
      </c>
      <c r="J35" s="65">
        <f t="shared" si="46"/>
        <v>1</v>
      </c>
      <c r="K35" s="65">
        <f t="shared" si="46"/>
        <v>0</v>
      </c>
      <c r="L35" s="65">
        <f t="shared" si="46"/>
        <v>3</v>
      </c>
      <c r="M35" s="65">
        <f t="shared" si="46"/>
        <v>0</v>
      </c>
      <c r="N35" s="65">
        <f t="shared" si="46"/>
        <v>2</v>
      </c>
      <c r="O35" s="65">
        <f>COUNTIF(AU2:AU32,"☺")</f>
        <v>0</v>
      </c>
      <c r="P35" s="65">
        <f>COUNTIF(AV2:AV32,"☺")</f>
        <v>0</v>
      </c>
      <c r="Q35" s="65">
        <f>COUNTIF(AW2:AW32,"☺")</f>
        <v>4</v>
      </c>
      <c r="R35" s="65">
        <f>COUNTIF(AX2:AX32,"☺")</f>
        <v>0</v>
      </c>
      <c r="S35" s="65">
        <f>COUNTIF(AY2:AY32,"☺")</f>
        <v>4</v>
      </c>
      <c r="AG35" s="8" t="str">
        <f>Vzorci_vnosov!$A$35</f>
        <v>Ta</v>
      </c>
    </row>
    <row r="36" spans="1:51" ht="17" customHeight="1">
      <c r="A36" s="66"/>
      <c r="B36" s="8" t="str">
        <f>Vzorci_vnosov!$A$16</f>
        <v>☻</v>
      </c>
      <c r="C36" s="65">
        <f t="shared" ref="C36:N36" si="47">COUNTIF(AH2:AH32,"☻")</f>
        <v>0</v>
      </c>
      <c r="D36" s="65">
        <f t="shared" si="47"/>
        <v>5</v>
      </c>
      <c r="E36" s="65">
        <f t="shared" si="47"/>
        <v>4</v>
      </c>
      <c r="F36" s="65">
        <f t="shared" si="47"/>
        <v>5</v>
      </c>
      <c r="G36" s="65">
        <f t="shared" si="47"/>
        <v>0</v>
      </c>
      <c r="H36" s="65">
        <f t="shared" si="47"/>
        <v>0</v>
      </c>
      <c r="I36" s="65">
        <f t="shared" si="47"/>
        <v>0</v>
      </c>
      <c r="J36" s="65">
        <f t="shared" si="47"/>
        <v>2</v>
      </c>
      <c r="K36" s="65">
        <f t="shared" si="47"/>
        <v>2</v>
      </c>
      <c r="L36" s="65">
        <f t="shared" si="47"/>
        <v>0</v>
      </c>
      <c r="M36" s="65">
        <f t="shared" si="47"/>
        <v>0</v>
      </c>
      <c r="N36" s="65">
        <f t="shared" si="47"/>
        <v>4</v>
      </c>
      <c r="O36" s="65">
        <f>COUNTIF(AU2:AU32,"☻")</f>
        <v>0</v>
      </c>
      <c r="P36" s="65">
        <f>COUNTIF(AV2:AV32,"☻")</f>
        <v>5</v>
      </c>
      <c r="Q36" s="65">
        <f>COUNTIF(AW2:AW32,"☻")</f>
        <v>0</v>
      </c>
      <c r="R36" s="65">
        <f>COUNTIF(AX2:AX32,"☻")</f>
        <v>0</v>
      </c>
      <c r="S36" s="65">
        <f>COUNTIF(AY2:AY32,"☻")</f>
        <v>0</v>
      </c>
      <c r="T36" s="65"/>
      <c r="U36" s="67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</row>
    <row r="37" spans="1:51" ht="17" customHeight="1">
      <c r="A37" s="66"/>
      <c r="B37" s="18" t="str">
        <f>Vzorci_vnosov!$A$42</f>
        <v>Σ</v>
      </c>
      <c r="C37" s="70">
        <f t="shared" ref="C37:S37" si="48">SUM(C35:C36)</f>
        <v>0</v>
      </c>
      <c r="D37" s="70">
        <f t="shared" si="48"/>
        <v>5</v>
      </c>
      <c r="E37" s="70">
        <f t="shared" si="48"/>
        <v>4</v>
      </c>
      <c r="F37" s="70">
        <f t="shared" si="48"/>
        <v>5</v>
      </c>
      <c r="G37" s="70">
        <f t="shared" si="48"/>
        <v>3</v>
      </c>
      <c r="H37" s="70">
        <f t="shared" si="48"/>
        <v>2</v>
      </c>
      <c r="I37" s="70">
        <f t="shared" si="48"/>
        <v>4</v>
      </c>
      <c r="J37" s="70">
        <f t="shared" si="48"/>
        <v>3</v>
      </c>
      <c r="K37" s="70">
        <f t="shared" si="48"/>
        <v>2</v>
      </c>
      <c r="L37" s="70">
        <f t="shared" si="48"/>
        <v>3</v>
      </c>
      <c r="M37" s="70">
        <f t="shared" si="48"/>
        <v>0</v>
      </c>
      <c r="N37" s="70">
        <f t="shared" si="48"/>
        <v>6</v>
      </c>
      <c r="O37" s="70">
        <f t="shared" si="48"/>
        <v>0</v>
      </c>
      <c r="P37" s="70">
        <f t="shared" si="48"/>
        <v>5</v>
      </c>
      <c r="Q37" s="70">
        <f t="shared" si="48"/>
        <v>4</v>
      </c>
      <c r="R37" s="70">
        <f t="shared" si="48"/>
        <v>0</v>
      </c>
      <c r="S37" s="70">
        <f t="shared" si="48"/>
        <v>4</v>
      </c>
      <c r="T37" s="65"/>
      <c r="U37" s="67"/>
      <c r="V37" s="34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</row>
    <row r="38" spans="1:51" ht="17" customHeight="1">
      <c r="A38" s="66"/>
      <c r="B38" s="5" t="str">
        <f>Vzorci_vnosov!$A$6</f>
        <v>KVIT</v>
      </c>
      <c r="C38" s="65">
        <f t="shared" ref="C38:S38" si="49">COUNTIF(C2:C32,"KVIT")+COUNTIF(C2:C32,"51KVIT")+COUNTIF(C2:C32,"52KVIT")+COUNTIF(C2:C32,"KVIT$")+COUNTIF(C2:C32,"KVIT☻")+COUNTIF(C2:C32,"KVIT☺")</f>
        <v>0</v>
      </c>
      <c r="D38" s="65">
        <f t="shared" si="49"/>
        <v>11</v>
      </c>
      <c r="E38" s="65">
        <f t="shared" si="49"/>
        <v>13</v>
      </c>
      <c r="F38" s="65">
        <f t="shared" si="49"/>
        <v>9</v>
      </c>
      <c r="G38" s="65">
        <f t="shared" si="49"/>
        <v>0</v>
      </c>
      <c r="H38" s="65">
        <f t="shared" si="49"/>
        <v>0</v>
      </c>
      <c r="I38" s="65">
        <f t="shared" si="49"/>
        <v>0</v>
      </c>
      <c r="J38" s="65">
        <f t="shared" si="49"/>
        <v>2</v>
      </c>
      <c r="K38" s="65">
        <f t="shared" si="49"/>
        <v>5</v>
      </c>
      <c r="L38" s="65">
        <f t="shared" si="49"/>
        <v>0</v>
      </c>
      <c r="M38" s="65">
        <f t="shared" si="49"/>
        <v>2</v>
      </c>
      <c r="N38" s="65">
        <f t="shared" si="49"/>
        <v>2</v>
      </c>
      <c r="O38" s="65">
        <f t="shared" si="49"/>
        <v>0</v>
      </c>
      <c r="P38" s="65">
        <f t="shared" si="49"/>
        <v>8</v>
      </c>
      <c r="Q38" s="65">
        <f t="shared" si="49"/>
        <v>0</v>
      </c>
      <c r="R38" s="65">
        <f t="shared" si="49"/>
        <v>0</v>
      </c>
      <c r="S38" s="65">
        <f t="shared" si="49"/>
        <v>5</v>
      </c>
      <c r="T38" s="65"/>
      <c r="U38" s="65"/>
      <c r="V38" s="34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</row>
    <row r="39" spans="1:51" ht="17" customHeight="1">
      <c r="A39" s="66"/>
      <c r="B39" s="19" t="str">
        <f>Vzorci_vnosov!$A$43</f>
        <v>$</v>
      </c>
      <c r="C39" s="65">
        <f t="shared" ref="C39:S39" si="50">COUNTIF(C2:C32,"51$")+COUNTIF(C2:C32,"52$")+COUNTIF(C2:C32,"kvit$")</f>
        <v>0</v>
      </c>
      <c r="D39" s="65">
        <f t="shared" si="50"/>
        <v>0</v>
      </c>
      <c r="E39" s="65">
        <f t="shared" si="50"/>
        <v>2</v>
      </c>
      <c r="F39" s="65">
        <f t="shared" si="50"/>
        <v>3</v>
      </c>
      <c r="G39" s="65">
        <f t="shared" si="50"/>
        <v>0</v>
      </c>
      <c r="H39" s="65">
        <f t="shared" si="50"/>
        <v>2</v>
      </c>
      <c r="I39" s="65">
        <f t="shared" si="50"/>
        <v>2</v>
      </c>
      <c r="J39" s="65">
        <f t="shared" si="50"/>
        <v>0</v>
      </c>
      <c r="K39" s="65">
        <f t="shared" si="50"/>
        <v>2</v>
      </c>
      <c r="L39" s="65">
        <f t="shared" si="50"/>
        <v>2</v>
      </c>
      <c r="M39" s="65">
        <f t="shared" si="50"/>
        <v>0</v>
      </c>
      <c r="N39" s="65">
        <f t="shared" si="50"/>
        <v>1</v>
      </c>
      <c r="O39" s="65">
        <f t="shared" si="50"/>
        <v>0</v>
      </c>
      <c r="P39" s="65">
        <f t="shared" si="50"/>
        <v>2</v>
      </c>
      <c r="Q39" s="65">
        <f t="shared" si="50"/>
        <v>2</v>
      </c>
      <c r="R39" s="65">
        <f t="shared" si="50"/>
        <v>0</v>
      </c>
      <c r="S39" s="65">
        <f t="shared" si="50"/>
        <v>2</v>
      </c>
      <c r="T39" s="65"/>
      <c r="U39" s="65"/>
      <c r="V39" s="34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68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</row>
    <row r="40" spans="1:51" ht="17" customHeight="1">
      <c r="B40" s="25" t="str">
        <f>Vzorci_vnosov!$A$12</f>
        <v>D</v>
      </c>
      <c r="C40" s="65">
        <f t="shared" ref="C40:S40" si="51">COUNTIF(C2:C32,"D")</f>
        <v>0</v>
      </c>
      <c r="D40" s="65">
        <f t="shared" si="51"/>
        <v>1</v>
      </c>
      <c r="E40" s="65">
        <f t="shared" si="51"/>
        <v>7</v>
      </c>
      <c r="F40" s="65">
        <f t="shared" si="51"/>
        <v>0</v>
      </c>
      <c r="G40" s="65">
        <f t="shared" si="51"/>
        <v>10</v>
      </c>
      <c r="H40" s="65">
        <f t="shared" si="51"/>
        <v>0</v>
      </c>
      <c r="I40" s="65">
        <f t="shared" si="51"/>
        <v>0</v>
      </c>
      <c r="J40" s="65">
        <f t="shared" si="51"/>
        <v>2</v>
      </c>
      <c r="K40" s="65">
        <f t="shared" si="51"/>
        <v>14</v>
      </c>
      <c r="L40" s="65">
        <f t="shared" si="51"/>
        <v>9</v>
      </c>
      <c r="M40" s="65">
        <f t="shared" si="51"/>
        <v>13</v>
      </c>
      <c r="N40" s="65">
        <f t="shared" si="51"/>
        <v>6</v>
      </c>
      <c r="O40" s="65">
        <f t="shared" si="51"/>
        <v>0</v>
      </c>
      <c r="P40" s="65">
        <f t="shared" si="51"/>
        <v>0</v>
      </c>
      <c r="Q40" s="65">
        <f t="shared" si="51"/>
        <v>4</v>
      </c>
      <c r="R40" s="65">
        <f t="shared" si="51"/>
        <v>0</v>
      </c>
      <c r="S40" s="65">
        <f t="shared" si="51"/>
        <v>5</v>
      </c>
      <c r="AG40" s="14" t="str">
        <f>Vzorci_vnosov!$A$40</f>
        <v>Rf☺</v>
      </c>
    </row>
    <row r="41" spans="1:51" ht="17" customHeight="1">
      <c r="B41" s="25" t="str">
        <f>Vzorci_vnosov!$A$15</f>
        <v>SO</v>
      </c>
      <c r="C41" s="65">
        <f t="shared" ref="C41:S41" si="52">COUNTIF(C2:C32,"SO")</f>
        <v>0</v>
      </c>
      <c r="D41" s="65">
        <f t="shared" si="52"/>
        <v>0</v>
      </c>
      <c r="E41" s="65">
        <f t="shared" si="52"/>
        <v>0</v>
      </c>
      <c r="F41" s="65">
        <f t="shared" si="52"/>
        <v>0</v>
      </c>
      <c r="G41" s="65">
        <f t="shared" si="52"/>
        <v>0</v>
      </c>
      <c r="H41" s="65">
        <f t="shared" si="52"/>
        <v>10</v>
      </c>
      <c r="I41" s="65">
        <f t="shared" si="52"/>
        <v>0</v>
      </c>
      <c r="J41" s="65">
        <f t="shared" si="52"/>
        <v>8</v>
      </c>
      <c r="K41" s="65">
        <f t="shared" si="52"/>
        <v>0</v>
      </c>
      <c r="L41" s="65">
        <f t="shared" si="52"/>
        <v>0</v>
      </c>
      <c r="M41" s="65">
        <f t="shared" si="52"/>
        <v>0</v>
      </c>
      <c r="N41" s="65">
        <f t="shared" si="52"/>
        <v>0</v>
      </c>
      <c r="O41" s="65">
        <f t="shared" si="52"/>
        <v>0</v>
      </c>
      <c r="P41" s="65">
        <f t="shared" si="52"/>
        <v>0</v>
      </c>
      <c r="Q41" s="65">
        <f t="shared" si="52"/>
        <v>0</v>
      </c>
      <c r="R41" s="65">
        <f t="shared" si="52"/>
        <v>0</v>
      </c>
      <c r="S41" s="65">
        <f t="shared" si="52"/>
        <v>0</v>
      </c>
      <c r="AG41" s="8" t="str">
        <f>Vzorci_vnosov!$A$41</f>
        <v>TAV</v>
      </c>
    </row>
    <row r="42" spans="1:51" ht="17" customHeight="1">
      <c r="B42" s="25" t="str">
        <f>Vzorci_vnosov!$A$13</f>
        <v>BOL</v>
      </c>
      <c r="C42" s="65">
        <f t="shared" ref="C42:S42" si="53">COUNTIF(C2:C32,"BOL")</f>
        <v>0</v>
      </c>
      <c r="D42" s="65">
        <f t="shared" si="53"/>
        <v>0</v>
      </c>
      <c r="E42" s="65">
        <f t="shared" si="53"/>
        <v>0</v>
      </c>
      <c r="F42" s="65">
        <f t="shared" si="53"/>
        <v>0</v>
      </c>
      <c r="G42" s="65">
        <f t="shared" si="53"/>
        <v>0</v>
      </c>
      <c r="H42" s="65">
        <f t="shared" si="53"/>
        <v>0</v>
      </c>
      <c r="I42" s="65">
        <f t="shared" si="53"/>
        <v>0</v>
      </c>
      <c r="J42" s="65">
        <f t="shared" si="53"/>
        <v>5</v>
      </c>
      <c r="K42" s="65">
        <f t="shared" si="53"/>
        <v>0</v>
      </c>
      <c r="L42" s="65">
        <f t="shared" si="53"/>
        <v>0</v>
      </c>
      <c r="M42" s="65">
        <f t="shared" si="53"/>
        <v>0</v>
      </c>
      <c r="N42" s="65">
        <f t="shared" si="53"/>
        <v>0</v>
      </c>
      <c r="O42" s="65">
        <f t="shared" si="53"/>
        <v>0</v>
      </c>
      <c r="P42" s="65">
        <f t="shared" si="53"/>
        <v>0</v>
      </c>
      <c r="Q42" s="65">
        <f t="shared" si="53"/>
        <v>0</v>
      </c>
      <c r="R42" s="65">
        <f t="shared" si="53"/>
        <v>0</v>
      </c>
      <c r="S42" s="65">
        <f t="shared" si="53"/>
        <v>0</v>
      </c>
    </row>
    <row r="43" spans="1:51" ht="17" customHeight="1">
      <c r="B43" s="21" t="str">
        <f>Vzorci_vnosov!$A$11</f>
        <v>X</v>
      </c>
      <c r="C43" s="65">
        <f t="shared" ref="C43:S43" si="54">COUNTIF(C2:C32,"X")</f>
        <v>6</v>
      </c>
      <c r="D43" s="65">
        <f t="shared" si="54"/>
        <v>4</v>
      </c>
      <c r="E43" s="65">
        <f t="shared" si="54"/>
        <v>2</v>
      </c>
      <c r="F43" s="65">
        <f t="shared" si="54"/>
        <v>5</v>
      </c>
      <c r="G43" s="65">
        <f t="shared" si="54"/>
        <v>1</v>
      </c>
      <c r="H43" s="65">
        <f t="shared" si="54"/>
        <v>1</v>
      </c>
      <c r="I43" s="65">
        <f t="shared" si="54"/>
        <v>3</v>
      </c>
      <c r="J43" s="65">
        <f t="shared" si="54"/>
        <v>1</v>
      </c>
      <c r="K43" s="65">
        <f t="shared" si="54"/>
        <v>2</v>
      </c>
      <c r="L43" s="65">
        <f t="shared" si="54"/>
        <v>3</v>
      </c>
      <c r="M43" s="65">
        <f t="shared" si="54"/>
        <v>0</v>
      </c>
      <c r="N43" s="65">
        <f t="shared" si="54"/>
        <v>6</v>
      </c>
      <c r="O43" s="65">
        <f t="shared" si="54"/>
        <v>0</v>
      </c>
      <c r="P43" s="65">
        <f t="shared" si="54"/>
        <v>3</v>
      </c>
      <c r="Q43" s="65">
        <f t="shared" si="54"/>
        <v>3</v>
      </c>
      <c r="R43" s="65">
        <f t="shared" si="54"/>
        <v>0</v>
      </c>
      <c r="S43" s="65">
        <f t="shared" si="54"/>
        <v>2</v>
      </c>
    </row>
    <row r="44" spans="1:51" ht="17" customHeight="1">
      <c r="B44" s="20" t="s">
        <v>58</v>
      </c>
      <c r="C44" s="65">
        <f>COUNTIF(U2:U32,"KOS")</f>
        <v>0</v>
      </c>
      <c r="D44" s="65">
        <f>COUNTIF(U2:U32,"ŠOŠ")</f>
        <v>5</v>
      </c>
      <c r="E44" s="65">
        <f>COUNTIF(U2:U32,"PIN")</f>
        <v>4</v>
      </c>
      <c r="F44" s="65">
        <f>COUNTIF(U2:U32,"KON")</f>
        <v>2</v>
      </c>
      <c r="G44" s="65">
        <f>COUNTIF(U2:U32,"oro")</f>
        <v>0</v>
      </c>
      <c r="H44" s="65">
        <f>COUNTIF(U2:U32,"MIO")</f>
        <v>5</v>
      </c>
      <c r="I44" s="65">
        <f>COUNTIF(U2:U32,"BOŽ")</f>
        <v>4</v>
      </c>
      <c r="J44" s="65">
        <f>COUNTIF(U2:U32,"TOM")</f>
        <v>1</v>
      </c>
      <c r="K44" s="65">
        <f>COUNTIF(U2:U32,"MŠŠ")</f>
        <v>0</v>
      </c>
      <c r="L44" s="65">
        <f>COUNTIF(U2:U32,"ŽIV")</f>
        <v>1</v>
      </c>
      <c r="M44" s="65">
        <f>COUNTIF(U2:U32,"TAL")</f>
        <v>0</v>
      </c>
      <c r="N44" s="65">
        <f>COUNTIF(U2:U32,"PIR")</f>
        <v>1</v>
      </c>
      <c r="O44" s="65">
        <f>COUNTIF(U2:U32,"HOL")</f>
        <v>0</v>
      </c>
      <c r="P44" s="65">
        <f>COUNTIF(U2:U32,P1)</f>
        <v>3</v>
      </c>
      <c r="Q44" s="65">
        <f>COUNTIF(U2:U32,Q1)</f>
        <v>1</v>
      </c>
      <c r="R44" s="65">
        <f>COUNTIF(U2:U32,R1)</f>
        <v>0</v>
      </c>
      <c r="S44" s="65">
        <f>COUNTIF(V2:V32,S1)</f>
        <v>0</v>
      </c>
    </row>
    <row r="45" spans="1:51" ht="17" customHeight="1">
      <c r="B45" s="21" t="str">
        <f>Vzorci_vnosov!$A$45</f>
        <v>¶</v>
      </c>
      <c r="C45" s="65">
        <f t="shared" ref="C45:S45" si="55">COUNTIF(C2:C32,"51¶")+COUNTIF(C2:C32,"52¶")+COUNTIF(C2:C32,"kvit¶")</f>
        <v>0</v>
      </c>
      <c r="D45" s="65">
        <f t="shared" si="55"/>
        <v>0</v>
      </c>
      <c r="E45" s="65">
        <f t="shared" si="55"/>
        <v>0</v>
      </c>
      <c r="F45" s="65">
        <f t="shared" si="55"/>
        <v>4</v>
      </c>
      <c r="G45" s="65">
        <f t="shared" si="55"/>
        <v>1</v>
      </c>
      <c r="H45" s="65">
        <f t="shared" si="55"/>
        <v>1</v>
      </c>
      <c r="I45" s="65">
        <f t="shared" si="55"/>
        <v>0</v>
      </c>
      <c r="J45" s="65">
        <f t="shared" si="55"/>
        <v>1</v>
      </c>
      <c r="K45" s="65">
        <f t="shared" si="55"/>
        <v>0</v>
      </c>
      <c r="L45" s="65">
        <f t="shared" si="55"/>
        <v>2</v>
      </c>
      <c r="M45" s="65">
        <f t="shared" si="55"/>
        <v>0</v>
      </c>
      <c r="N45" s="65">
        <f t="shared" si="55"/>
        <v>2</v>
      </c>
      <c r="O45" s="65">
        <f t="shared" si="55"/>
        <v>0</v>
      </c>
      <c r="P45" s="65">
        <f t="shared" si="55"/>
        <v>1</v>
      </c>
      <c r="Q45" s="65">
        <f t="shared" si="55"/>
        <v>4</v>
      </c>
      <c r="R45" s="65">
        <f t="shared" si="55"/>
        <v>0</v>
      </c>
      <c r="S45" s="65">
        <f t="shared" si="55"/>
        <v>3</v>
      </c>
    </row>
    <row r="46" spans="1:51" ht="17" customHeight="1">
      <c r="B46" s="25" t="str">
        <f>Vzorci_vnosov!$A$8</f>
        <v>U</v>
      </c>
      <c r="C46" s="65">
        <f t="shared" ref="C46:S46" si="56">COUNTIF(C2:C32,"U☺")+COUNTIF(C2:C32,"U☻")+COUNTIF(C2:C32,"U")</f>
        <v>0</v>
      </c>
      <c r="D46" s="65">
        <f t="shared" si="56"/>
        <v>0</v>
      </c>
      <c r="E46" s="65">
        <f t="shared" si="56"/>
        <v>0</v>
      </c>
      <c r="F46" s="65">
        <f t="shared" si="56"/>
        <v>1</v>
      </c>
      <c r="G46" s="65">
        <f t="shared" si="56"/>
        <v>0</v>
      </c>
      <c r="H46" s="65">
        <f t="shared" si="56"/>
        <v>0</v>
      </c>
      <c r="I46" s="65">
        <f t="shared" si="56"/>
        <v>0</v>
      </c>
      <c r="J46" s="65">
        <f t="shared" si="56"/>
        <v>0</v>
      </c>
      <c r="K46" s="65">
        <f t="shared" si="56"/>
        <v>0</v>
      </c>
      <c r="L46" s="65">
        <f t="shared" si="56"/>
        <v>2</v>
      </c>
      <c r="M46" s="65">
        <f t="shared" si="56"/>
        <v>0</v>
      </c>
      <c r="N46" s="65">
        <f t="shared" si="56"/>
        <v>0</v>
      </c>
      <c r="O46" s="65">
        <f t="shared" si="56"/>
        <v>0</v>
      </c>
      <c r="P46" s="65">
        <f t="shared" si="56"/>
        <v>0</v>
      </c>
      <c r="Q46" s="65">
        <f t="shared" si="56"/>
        <v>2</v>
      </c>
      <c r="R46" s="65">
        <f t="shared" si="56"/>
        <v>0</v>
      </c>
      <c r="S46" s="65">
        <f t="shared" si="56"/>
        <v>0</v>
      </c>
    </row>
  </sheetData>
  <sheetProtection sheet="1" objects="1" scenarios="1"/>
  <conditionalFormatting sqref="AD2:AD31">
    <cfRule type="cellIs" dxfId="131" priority="5" stopIfTrue="1" operator="notEqual">
      <formula>0</formula>
    </cfRule>
  </conditionalFormatting>
  <conditionalFormatting sqref="V2:AC31">
    <cfRule type="cellIs" dxfId="130" priority="18" stopIfTrue="1" operator="lessThan">
      <formula>1</formula>
    </cfRule>
  </conditionalFormatting>
  <conditionalFormatting sqref="AF2:AF31">
    <cfRule type="cellIs" dxfId="129" priority="8" stopIfTrue="1" operator="lessThan">
      <formula>2</formula>
    </cfRule>
  </conditionalFormatting>
  <conditionalFormatting sqref="AE2:AE31">
    <cfRule type="cellIs" dxfId="128" priority="6" stopIfTrue="1" operator="equal">
      <formula>1</formula>
    </cfRule>
  </conditionalFormatting>
  <conditionalFormatting sqref="AE2:AE31">
    <cfRule type="cellIs" dxfId="127" priority="7" stopIfTrue="1" operator="greaterThan">
      <formula>1</formula>
    </cfRule>
  </conditionalFormatting>
  <conditionalFormatting sqref="V2:AC31">
    <cfRule type="cellIs" dxfId="126" priority="19" stopIfTrue="1" operator="greaterThan">
      <formula>1</formula>
    </cfRule>
  </conditionalFormatting>
  <conditionalFormatting sqref="AF2:AF31">
    <cfRule type="cellIs" dxfId="125" priority="9" stopIfTrue="1" operator="greaterThan">
      <formula>2</formula>
    </cfRule>
  </conditionalFormatting>
  <conditionalFormatting sqref="C1">
    <cfRule type="expression" dxfId="124" priority="216" stopIfTrue="1">
      <formula>WEEKDAY($A1,2)=6</formula>
    </cfRule>
  </conditionalFormatting>
  <conditionalFormatting sqref="O1">
    <cfRule type="expression" dxfId="123" priority="220" stopIfTrue="1">
      <formula>WEEKDAY($A1,2)=6</formula>
    </cfRule>
  </conditionalFormatting>
  <conditionalFormatting sqref="C1">
    <cfRule type="expression" dxfId="122" priority="217" stopIfTrue="1">
      <formula>WEEKDAY($A1,2)=7</formula>
    </cfRule>
  </conditionalFormatting>
  <conditionalFormatting sqref="O1">
    <cfRule type="expression" dxfId="121" priority="221" stopIfTrue="1">
      <formula>WEEKDAY($A1,2)=7</formula>
    </cfRule>
  </conditionalFormatting>
  <conditionalFormatting sqref="I10:I11">
    <cfRule type="expression" dxfId="120" priority="234" stopIfTrue="1">
      <formula>WEEKDAY($A10,2)=6</formula>
    </cfRule>
  </conditionalFormatting>
  <conditionalFormatting sqref="I10:I11">
    <cfRule type="expression" dxfId="119" priority="235" stopIfTrue="1">
      <formula>WEEKDAY($A10,2)=7</formula>
    </cfRule>
  </conditionalFormatting>
  <conditionalFormatting sqref="M11:M12">
    <cfRule type="expression" dxfId="118" priority="242" stopIfTrue="1">
      <formula>WEEKDAY($A11,2)=6</formula>
    </cfRule>
  </conditionalFormatting>
  <conditionalFormatting sqref="S11">
    <cfRule type="expression" dxfId="117" priority="224" stopIfTrue="1">
      <formula>WEEKDAY($A11,2)=6</formula>
    </cfRule>
  </conditionalFormatting>
  <conditionalFormatting sqref="M11:M12">
    <cfRule type="expression" dxfId="116" priority="243" stopIfTrue="1">
      <formula>WEEKDAY($A11,2)=7</formula>
    </cfRule>
  </conditionalFormatting>
  <conditionalFormatting sqref="S11">
    <cfRule type="expression" dxfId="115" priority="225" stopIfTrue="1">
      <formula>WEEKDAY($A11,2)=7</formula>
    </cfRule>
  </conditionalFormatting>
  <conditionalFormatting sqref="H13">
    <cfRule type="expression" dxfId="114" priority="232" stopIfTrue="1">
      <formula>WEEKDAY($A13,2)=6</formula>
    </cfRule>
  </conditionalFormatting>
  <conditionalFormatting sqref="S13">
    <cfRule type="expression" dxfId="113" priority="226" stopIfTrue="1">
      <formula>WEEKDAY($A13,2)=6</formula>
    </cfRule>
  </conditionalFormatting>
  <conditionalFormatting sqref="T13">
    <cfRule type="expression" dxfId="112" priority="229" stopIfTrue="1">
      <formula>WEEKDAY($A13,2)=6</formula>
    </cfRule>
  </conditionalFormatting>
  <conditionalFormatting sqref="T13">
    <cfRule type="expression" dxfId="111" priority="228" stopIfTrue="1">
      <formula>WEEKDAY($A13,2)=6</formula>
    </cfRule>
  </conditionalFormatting>
  <conditionalFormatting sqref="H13">
    <cfRule type="expression" dxfId="110" priority="233" stopIfTrue="1">
      <formula>WEEKDAY($A13,2)=7</formula>
    </cfRule>
  </conditionalFormatting>
  <conditionalFormatting sqref="S13">
    <cfRule type="expression" dxfId="109" priority="227" stopIfTrue="1">
      <formula>WEEKDAY($A13,2)=7</formula>
    </cfRule>
  </conditionalFormatting>
  <conditionalFormatting sqref="T13">
    <cfRule type="expression" dxfId="108" priority="231" stopIfTrue="1">
      <formula>WEEKDAY($A13,2)=7</formula>
    </cfRule>
  </conditionalFormatting>
  <conditionalFormatting sqref="T13">
    <cfRule type="expression" dxfId="107" priority="230" stopIfTrue="1">
      <formula>WEEKDAY($A13,2)=7</formula>
    </cfRule>
  </conditionalFormatting>
  <conditionalFormatting sqref="A2:C7 I2 D4 O2:O5 R2:R5 T2:T5 D6:G6 I6 K6:M6 O6:U6 D7:E7 G7:H7 J7:U7 A8:B31 D8 I9 O8:O12 R8:R12 T8:T12 C13:D14 F13:G13 I13:M13 O13:R13 U13 E14:O14 R14:U14 D15 C16:C18 I15:I16 I19 O15:O19 R15:R19 T15:T19 C20:C21 E20:H21 K20 M20:O20 Q20:U20 I21:M21 O21:R21 T21:U21 I22:I23 D26 I26 O22:O26 T22:T26 C27:P27 R22:R27 T27:U27 C28:K28 M28 O28:U28 I29:I30 O29:O31 R29:R31 T29:T31">
    <cfRule type="expression" dxfId="106" priority="214" stopIfTrue="1">
      <formula>WEEKDAY($A2,2)=6</formula>
    </cfRule>
  </conditionalFormatting>
  <conditionalFormatting sqref="A2:C7 I2 D4 O2:O5 R2:R5 T2:T5 D6:G6 I6 K6:M6 O6:U6 D7:E7 G7:H7 J7:U7 A8:B31 D8 I9 O8:O12 R8:R12 T8:T12 C13:D14 F13:G13 I13:M13 O13:R13 U13 E14:O14 R14:U14 D15 C16:C18 I15:I16 I19 O15:O19 R15:R19 T15:T19 C20:C21 E20:H21 K20 M20:O20 Q20:U20 I21:M21 O21:R21 T21:U21 I22:I23 D26 I26 O22:O26 T22:T26 C27:P27 R22:R27 T27:U27 C28:K28 M28 O28:U28 I29:I30 O29:O31 R29:R31 T29:T31">
    <cfRule type="expression" dxfId="105" priority="215" stopIfTrue="1">
      <formula>WEEKDAY($A2,2)=7</formula>
    </cfRule>
  </conditionalFormatting>
  <conditionalFormatting sqref="D20">
    <cfRule type="expression" dxfId="104" priority="236" stopIfTrue="1">
      <formula>WEEKDAY($A20,2)=6</formula>
    </cfRule>
  </conditionalFormatting>
  <conditionalFormatting sqref="J20">
    <cfRule type="expression" dxfId="103" priority="238" stopIfTrue="1">
      <formula>WEEKDAY($A20,2)=6</formula>
    </cfRule>
  </conditionalFormatting>
  <conditionalFormatting sqref="D20">
    <cfRule type="expression" dxfId="102" priority="237" stopIfTrue="1">
      <formula>WEEKDAY($A20,2)=7</formula>
    </cfRule>
  </conditionalFormatting>
  <conditionalFormatting sqref="J20">
    <cfRule type="expression" dxfId="101" priority="239" stopIfTrue="1">
      <formula>WEEKDAY($A20,2)=7</formula>
    </cfRule>
  </conditionalFormatting>
  <conditionalFormatting sqref="N21">
    <cfRule type="expression" dxfId="100" priority="240" stopIfTrue="1">
      <formula>WEEKDAY($A21,2)=6</formula>
    </cfRule>
  </conditionalFormatting>
  <conditionalFormatting sqref="N21">
    <cfRule type="expression" dxfId="99" priority="241" stopIfTrue="1">
      <formula>WEEKDAY($A21,2)=7</formula>
    </cfRule>
  </conditionalFormatting>
  <conditionalFormatting sqref="I3:I5">
    <cfRule type="expression" dxfId="98" priority="218" stopIfTrue="1">
      <formula>WEEKDAY($A3,2)=6</formula>
    </cfRule>
  </conditionalFormatting>
  <conditionalFormatting sqref="I3:I5">
    <cfRule type="expression" dxfId="97" priority="219" stopIfTrue="1">
      <formula>WEEKDAY($A3,2)=7</formula>
    </cfRule>
  </conditionalFormatting>
  <conditionalFormatting sqref="N6">
    <cfRule type="expression" dxfId="96" priority="222" stopIfTrue="1">
      <formula>WEEKDAY($A6,2)=6</formula>
    </cfRule>
  </conditionalFormatting>
  <conditionalFormatting sqref="N6">
    <cfRule type="expression" dxfId="95" priority="223" stopIfTrue="1">
      <formula>WEEKDAY($A6,2)=7</formula>
    </cfRule>
  </conditionalFormatting>
  <pageMargins left="0.23622047244094502" right="0.19645669291338602" top="0.36299212598425212" bottom="0.19645669291338602" header="0.19645669291338602" footer="0.19645669291338602"/>
  <pageSetup paperSize="0" scale="125" fitToWidth="0" fitToHeight="0" orientation="portrait" horizontalDpi="0" verticalDpi="0" copies="0"/>
  <headerFooter alignWithMargins="0">
    <oddHeader>&amp;L&amp;"Arial,Regular"&amp;12Zadnja sprememba:  &amp;C&amp;"Arial,Regular"&amp;D   &amp;T</oddHead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46"/>
  <sheetViews>
    <sheetView workbookViewId="0"/>
  </sheetViews>
  <sheetFormatPr baseColWidth="10" defaultRowHeight="17" customHeight="1"/>
  <cols>
    <col min="1" max="1" width="7.19921875" style="60" customWidth="1"/>
    <col min="2" max="2" width="4" style="61" customWidth="1"/>
    <col min="3" max="14" width="5.19921875" style="62" customWidth="1"/>
    <col min="15" max="15" width="5.19921875" style="62" hidden="1" customWidth="1"/>
    <col min="16" max="17" width="5.19921875" style="62" customWidth="1"/>
    <col min="18" max="18" width="5.19921875" style="62" hidden="1" customWidth="1"/>
    <col min="19" max="21" width="5.19921875" style="62" customWidth="1"/>
    <col min="22" max="32" width="4.3984375" style="62" customWidth="1"/>
    <col min="33" max="33" width="5.19921875" style="1" customWidth="1"/>
    <col min="34" max="50" width="17.19921875" style="3" hidden="1" customWidth="1"/>
    <col min="51" max="52" width="8.3984375" style="4" customWidth="1"/>
    <col min="53" max="63" width="8.3984375" style="46" customWidth="1"/>
    <col min="64" max="64" width="11" customWidth="1"/>
  </cols>
  <sheetData>
    <row r="1" spans="1:52" ht="19.5" customHeight="1">
      <c r="A1" s="24" t="s">
        <v>64</v>
      </c>
      <c r="B1" s="25"/>
      <c r="C1" s="78" t="s">
        <v>93</v>
      </c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78"/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82" t="s">
        <v>58</v>
      </c>
      <c r="V1" s="29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G1" s="1" t="s">
        <v>78</v>
      </c>
      <c r="AH1" s="78" t="s">
        <v>93</v>
      </c>
      <c r="AI1" s="26" t="str">
        <f>Vzorci_vnosov!$C$3</f>
        <v>ŠOŠ</v>
      </c>
      <c r="AJ1" s="26" t="str">
        <f>Vzorci_vnosov!$C$4</f>
        <v>PIN</v>
      </c>
      <c r="AK1" s="26" t="str">
        <f>Vzorci_vnosov!$C$5</f>
        <v>KON</v>
      </c>
      <c r="AL1" s="26" t="str">
        <f>Vzorci_vnosov!$C$6</f>
        <v>ORO</v>
      </c>
      <c r="AM1" s="26" t="str">
        <f>Vzorci_vnosov!$C$7</f>
        <v>MIO</v>
      </c>
      <c r="AN1" s="26" t="str">
        <f>Vzorci_vnosov!$C$8</f>
        <v>BOŽ</v>
      </c>
      <c r="AO1" s="26" t="str">
        <f>Vzorci_vnosov!$C$9</f>
        <v>TOM</v>
      </c>
      <c r="AP1" s="26" t="str">
        <f>Vzorci_vnosov!$C$10</f>
        <v>MŠŠ</v>
      </c>
      <c r="AQ1" s="26" t="str">
        <f>Vzorci_vnosov!$C$11</f>
        <v>ŽIV</v>
      </c>
      <c r="AR1" s="26" t="str">
        <f>Vzorci_vnosov!$C$12</f>
        <v>TAL</v>
      </c>
      <c r="AS1" s="26" t="str">
        <f>Vzorci_vnosov!$C$13</f>
        <v>PIR</v>
      </c>
      <c r="AT1" s="78"/>
      <c r="AU1" s="26" t="str">
        <f>Vzorci_vnosov!$C$15</f>
        <v>BUT</v>
      </c>
      <c r="AV1" s="26" t="str">
        <f>Vzorci_vnosov!$C$16</f>
        <v>ŽRJ</v>
      </c>
      <c r="AW1" s="26" t="str">
        <f>Vzorci_vnosov!$C$17</f>
        <v>NOV3</v>
      </c>
      <c r="AX1" s="26" t="str">
        <f>Vzorci_vnosov!$C$18</f>
        <v>JNK</v>
      </c>
    </row>
    <row r="2" spans="1:52" ht="19.5" customHeight="1">
      <c r="A2" s="47">
        <v>44105</v>
      </c>
      <c r="B2" s="48" t="str">
        <f t="shared" ref="B2:B32" si="0">TEXT(A2,"Ddd")</f>
        <v>Thu</v>
      </c>
      <c r="C2" s="53" t="str">
        <f>Vzorci_vnosov!$A$11</f>
        <v>X</v>
      </c>
      <c r="D2" s="52" t="s">
        <v>75</v>
      </c>
      <c r="E2" s="54" t="str">
        <f>Vzorci_vnosov!$A$17</f>
        <v>51$</v>
      </c>
      <c r="F2" s="49" t="str">
        <f>Vzorci_vnosov!$A$6</f>
        <v>KVIT</v>
      </c>
      <c r="G2" s="49" t="str">
        <f>Vzorci_vnosov!$A$5</f>
        <v>52</v>
      </c>
      <c r="H2" s="53" t="str">
        <f>Vzorci_vnosov!$A$26</f>
        <v>52¶</v>
      </c>
      <c r="I2" s="53" t="str">
        <f>Vzorci_vnosov!$A$11</f>
        <v>X</v>
      </c>
      <c r="J2" s="52" t="s">
        <v>26</v>
      </c>
      <c r="K2" s="49" t="str">
        <f>Vzorci_vnosov!$A$6</f>
        <v>KVIT</v>
      </c>
      <c r="L2" s="51" t="str">
        <f>Vzorci_vnosov!$A$23</f>
        <v>51☺</v>
      </c>
      <c r="M2" s="49" t="str">
        <f>Vzorci_vnosov!$A$12</f>
        <v>D</v>
      </c>
      <c r="N2" s="50" t="str">
        <f>Vzorci_vnosov!$A$7</f>
        <v>KVIT☻</v>
      </c>
      <c r="O2" s="52"/>
      <c r="P2" s="49" t="str">
        <f>Vzorci_vnosov!$A$6</f>
        <v>KVIT</v>
      </c>
      <c r="Q2" s="53" t="str">
        <f>Vzorci_vnosov!$A$32</f>
        <v>Am</v>
      </c>
      <c r="R2" s="52"/>
      <c r="S2" s="49" t="str">
        <f>Vzorci_vnosov!$A$8</f>
        <v>U</v>
      </c>
      <c r="T2" s="52" t="s">
        <v>19</v>
      </c>
      <c r="U2" s="26" t="str">
        <f>Vzorci_vnosov!$C$5</f>
        <v>KON</v>
      </c>
      <c r="V2" s="43">
        <f t="shared" ref="V2:V32" si="1">COUNTIF(AH2:AX2,"☻")</f>
        <v>1</v>
      </c>
      <c r="W2" s="43">
        <f t="shared" ref="W2:W32" si="2">COUNTIF(AH2:AX2,"☺")</f>
        <v>1</v>
      </c>
      <c r="X2" s="43">
        <f t="shared" ref="X2:X32" si="3">COUNTIF(C2:S2,"51")+COUNTIF(C2:S2,"51$")+COUNTIF(C2:S2,"51☻")</f>
        <v>1</v>
      </c>
      <c r="Y2" s="43">
        <f t="shared" ref="Y2:Y32" si="4">COUNTIF(C2:S2,"52")+COUNTIF(C2:S2,"52$")+COUNTIF(C2:S2,"52☻")</f>
        <v>1</v>
      </c>
      <c r="Z2" s="43">
        <f t="shared" ref="Z2:Z32" si="5">COUNTIF(C2:S2,"51¶")</f>
        <v>0</v>
      </c>
      <c r="AA2" s="43">
        <f t="shared" ref="AA2:AA32" si="6">COUNTIF(C2:S2,"52¶")</f>
        <v>1</v>
      </c>
      <c r="AB2" s="43">
        <f t="shared" ref="AB2:AB32" si="7">COUNTIF(C2:S2,"U")+COUNTIF(C2:S2,"U☻")+COUNTIF(C2:S2,"U☺")</f>
        <v>1</v>
      </c>
      <c r="AC2" s="43">
        <f t="shared" ref="AC2:AC32" si="8">COUNTIF(C2:S2,"KVIT")+COUNTIF(C2:S2,"KVIT☻")+COUNTIF(C2:S2,"kvit$")</f>
        <v>4</v>
      </c>
      <c r="AD2" s="44">
        <f t="shared" ref="AD2:AD32" si="9">COUNTBLANK(C2:S2)-3</f>
        <v>-1</v>
      </c>
      <c r="AE2" s="44">
        <f t="shared" ref="AE2:AE32" si="10">COUNTIF(C2:S2,"x")</f>
        <v>2</v>
      </c>
      <c r="AF2" s="43">
        <f t="shared" ref="AF2:AF32" si="11">COUNTIF(C2:S2,"51")+COUNTIF(C2:S2,"51☻")+COUNTIF(C2:S2,"2")+COUNTIF(C2:S2,"52")+COUNTIF(C2:S2,"52☻")+COUNTIF(C2:S2,"51$")+COUNTIF(C2:S2,"52$")</f>
        <v>2</v>
      </c>
      <c r="AG2" s="5" t="str">
        <f>Vzorci_vnosov!$A$2</f>
        <v>51☻</v>
      </c>
      <c r="AH2" s="45" t="str">
        <f t="shared" ref="AH2:AH32" si="12">RIGHT(C2,1)</f>
        <v>X</v>
      </c>
      <c r="AI2" s="45" t="str">
        <f t="shared" ref="AI2:AI32" si="13">RIGHT(D2,1)</f>
        <v>F</v>
      </c>
      <c r="AJ2" s="45" t="str">
        <f t="shared" ref="AJ2:AJ32" si="14">RIGHT(E2,1)</f>
        <v>$</v>
      </c>
      <c r="AK2" s="45" t="str">
        <f t="shared" ref="AK2:AK32" si="15">RIGHT(F2,1)</f>
        <v>T</v>
      </c>
      <c r="AL2" s="45" t="str">
        <f t="shared" ref="AL2:AL32" si="16">RIGHT(G2,1)</f>
        <v>2</v>
      </c>
      <c r="AM2" s="45" t="str">
        <f t="shared" ref="AM2:AM32" si="17">RIGHT(H2,1)</f>
        <v>¶</v>
      </c>
      <c r="AN2" s="45" t="str">
        <f t="shared" ref="AN2:AN32" si="18">RIGHT(I2,1)</f>
        <v>X</v>
      </c>
      <c r="AO2" s="45" t="str">
        <f t="shared" ref="AO2:AO32" si="19">RIGHT(J2,1)</f>
        <v>O</v>
      </c>
      <c r="AP2" s="45" t="str">
        <f t="shared" ref="AP2:AP32" si="20">RIGHT(K2,1)</f>
        <v>T</v>
      </c>
      <c r="AQ2" s="45" t="str">
        <f t="shared" ref="AQ2:AQ32" si="21">RIGHT(L2,1)</f>
        <v>☺</v>
      </c>
      <c r="AR2" s="45" t="str">
        <f t="shared" ref="AR2:AR32" si="22">RIGHT(M2,1)</f>
        <v>D</v>
      </c>
      <c r="AS2" s="45" t="str">
        <f t="shared" ref="AS2:AS32" si="23">RIGHT(N2,1)</f>
        <v>☻</v>
      </c>
      <c r="AT2" s="45" t="str">
        <f t="shared" ref="AT2:AT32" si="24">RIGHT(O2,1)</f>
        <v/>
      </c>
      <c r="AU2" s="45" t="str">
        <f t="shared" ref="AU2:AU32" si="25">RIGHT(P2,1)</f>
        <v>T</v>
      </c>
      <c r="AV2" s="45" t="str">
        <f t="shared" ref="AV2:AV32" si="26">RIGHT(Q2,1)</f>
        <v>m</v>
      </c>
      <c r="AW2" s="45" t="str">
        <f t="shared" ref="AW2:AW32" si="27">RIGHT(R2,1)</f>
        <v/>
      </c>
      <c r="AX2" s="45" t="str">
        <f t="shared" ref="AX2:AX32" si="28">RIGHT(S2,1)</f>
        <v>U</v>
      </c>
    </row>
    <row r="3" spans="1:52" ht="19.5" customHeight="1">
      <c r="A3" s="47">
        <v>44106</v>
      </c>
      <c r="B3" s="48" t="str">
        <f t="shared" si="0"/>
        <v>Fri</v>
      </c>
      <c r="C3" s="53" t="str">
        <f>Vzorci_vnosov!$A$11</f>
        <v>X</v>
      </c>
      <c r="D3" s="50" t="str">
        <f>Vzorci_vnosov!$A$7</f>
        <v>KVIT☻</v>
      </c>
      <c r="E3" s="53" t="str">
        <f>Vzorci_vnosov!$A$26</f>
        <v>52¶</v>
      </c>
      <c r="F3" s="49" t="str">
        <f>Vzorci_vnosov!$A$6</f>
        <v>KVIT</v>
      </c>
      <c r="G3" s="51" t="str">
        <f>Vzorci_vnosov!$A$23</f>
        <v>51☺</v>
      </c>
      <c r="H3" s="49" t="str">
        <f>Vzorci_vnosov!$A$5</f>
        <v>52</v>
      </c>
      <c r="I3" s="52" t="s">
        <v>94</v>
      </c>
      <c r="J3" s="49" t="str">
        <f>Vzorci_vnosov!$A$12</f>
        <v>D</v>
      </c>
      <c r="K3" s="49" t="str">
        <f>Vzorci_vnosov!$A$6</f>
        <v>KVIT</v>
      </c>
      <c r="L3" s="53" t="str">
        <f>Vzorci_vnosov!$A$11</f>
        <v>X</v>
      </c>
      <c r="M3" s="49" t="str">
        <f>Vzorci_vnosov!$A$12</f>
        <v>D</v>
      </c>
      <c r="N3" s="53" t="str">
        <f>Vzorci_vnosov!$A$11</f>
        <v>X</v>
      </c>
      <c r="O3" s="52"/>
      <c r="P3" s="49" t="str">
        <f>Vzorci_vnosov!$A$8</f>
        <v>U</v>
      </c>
      <c r="Q3" s="54" t="str">
        <f>Vzorci_vnosov!$A$18</f>
        <v>52$</v>
      </c>
      <c r="R3" s="52"/>
      <c r="S3" s="49" t="str">
        <f>Vzorci_vnosov!$A$4</f>
        <v>51</v>
      </c>
      <c r="T3" s="52" t="s">
        <v>9</v>
      </c>
      <c r="U3" s="26" t="str">
        <f>Vzorci_vnosov!$C$5</f>
        <v>KON</v>
      </c>
      <c r="V3" s="43">
        <f t="shared" si="1"/>
        <v>1</v>
      </c>
      <c r="W3" s="43">
        <f t="shared" si="2"/>
        <v>1</v>
      </c>
      <c r="X3" s="43">
        <f t="shared" si="3"/>
        <v>1</v>
      </c>
      <c r="Y3" s="43">
        <f t="shared" si="4"/>
        <v>2</v>
      </c>
      <c r="Z3" s="43">
        <f t="shared" si="5"/>
        <v>0</v>
      </c>
      <c r="AA3" s="43">
        <f t="shared" si="6"/>
        <v>1</v>
      </c>
      <c r="AB3" s="43">
        <f t="shared" si="7"/>
        <v>1</v>
      </c>
      <c r="AC3" s="43">
        <f t="shared" si="8"/>
        <v>3</v>
      </c>
      <c r="AD3" s="44">
        <f t="shared" si="9"/>
        <v>-1</v>
      </c>
      <c r="AE3" s="44">
        <f t="shared" si="10"/>
        <v>3</v>
      </c>
      <c r="AF3" s="43">
        <f t="shared" si="11"/>
        <v>3</v>
      </c>
      <c r="AG3" s="5" t="str">
        <f>Vzorci_vnosov!$A$3</f>
        <v>52☻</v>
      </c>
      <c r="AH3" s="45" t="str">
        <f t="shared" si="12"/>
        <v>X</v>
      </c>
      <c r="AI3" s="45" t="str">
        <f t="shared" si="13"/>
        <v>☻</v>
      </c>
      <c r="AJ3" s="45" t="str">
        <f t="shared" si="14"/>
        <v>¶</v>
      </c>
      <c r="AK3" s="45" t="str">
        <f t="shared" si="15"/>
        <v>T</v>
      </c>
      <c r="AL3" s="45" t="str">
        <f t="shared" si="16"/>
        <v>☺</v>
      </c>
      <c r="AM3" s="45" t="str">
        <f t="shared" si="17"/>
        <v>2</v>
      </c>
      <c r="AN3" s="45" t="str">
        <f t="shared" si="18"/>
        <v>Z</v>
      </c>
      <c r="AO3" s="45" t="str">
        <f t="shared" si="19"/>
        <v>D</v>
      </c>
      <c r="AP3" s="45" t="str">
        <f t="shared" si="20"/>
        <v>T</v>
      </c>
      <c r="AQ3" s="45" t="str">
        <f t="shared" si="21"/>
        <v>X</v>
      </c>
      <c r="AR3" s="45" t="str">
        <f t="shared" si="22"/>
        <v>D</v>
      </c>
      <c r="AS3" s="45" t="str">
        <f t="shared" si="23"/>
        <v>X</v>
      </c>
      <c r="AT3" s="45" t="str">
        <f t="shared" si="24"/>
        <v/>
      </c>
      <c r="AU3" s="45" t="str">
        <f t="shared" si="25"/>
        <v>U</v>
      </c>
      <c r="AV3" s="45" t="str">
        <f t="shared" si="26"/>
        <v>$</v>
      </c>
      <c r="AW3" s="45" t="str">
        <f t="shared" si="27"/>
        <v/>
      </c>
      <c r="AX3" s="45" t="str">
        <f t="shared" si="28"/>
        <v>1</v>
      </c>
    </row>
    <row r="4" spans="1:52" ht="19.5" customHeight="1">
      <c r="A4" s="47">
        <v>44107</v>
      </c>
      <c r="B4" s="48" t="str">
        <f t="shared" si="0"/>
        <v>Sat</v>
      </c>
      <c r="C4" s="52"/>
      <c r="D4" s="52"/>
      <c r="E4" s="52"/>
      <c r="F4" s="52"/>
      <c r="G4" s="52"/>
      <c r="H4" s="52"/>
      <c r="I4" s="42" t="str">
        <f>Vzorci_vnosov!$A$21</f>
        <v>☺</v>
      </c>
      <c r="J4" s="52"/>
      <c r="K4" s="52"/>
      <c r="L4" s="52"/>
      <c r="M4" s="52"/>
      <c r="N4" s="41" t="str">
        <f>Vzorci_vnosov!$A$14</f>
        <v>☻</v>
      </c>
      <c r="O4" s="52"/>
      <c r="P4" s="54" t="str">
        <f>Vzorci_vnosov!$A$18</f>
        <v>52$</v>
      </c>
      <c r="Q4" s="52"/>
      <c r="R4" s="52"/>
      <c r="S4" s="52"/>
      <c r="T4" s="52" t="s">
        <v>13</v>
      </c>
      <c r="U4" s="78" t="s">
        <v>7</v>
      </c>
      <c r="V4" s="43">
        <f t="shared" si="1"/>
        <v>1</v>
      </c>
      <c r="W4" s="43">
        <f t="shared" si="2"/>
        <v>1</v>
      </c>
      <c r="X4" s="43">
        <f t="shared" si="3"/>
        <v>0</v>
      </c>
      <c r="Y4" s="43">
        <f t="shared" si="4"/>
        <v>1</v>
      </c>
      <c r="Z4" s="43">
        <f t="shared" si="5"/>
        <v>0</v>
      </c>
      <c r="AA4" s="43">
        <f t="shared" si="6"/>
        <v>0</v>
      </c>
      <c r="AB4" s="43">
        <f t="shared" si="7"/>
        <v>0</v>
      </c>
      <c r="AC4" s="43">
        <f t="shared" si="8"/>
        <v>0</v>
      </c>
      <c r="AD4" s="44">
        <f t="shared" si="9"/>
        <v>11</v>
      </c>
      <c r="AE4" s="44">
        <f t="shared" si="10"/>
        <v>0</v>
      </c>
      <c r="AF4" s="43">
        <f t="shared" si="11"/>
        <v>1</v>
      </c>
      <c r="AG4" s="5" t="str">
        <f>Vzorci_vnosov!$A$4</f>
        <v>51</v>
      </c>
      <c r="AH4" s="45" t="str">
        <f t="shared" si="12"/>
        <v/>
      </c>
      <c r="AI4" s="45" t="str">
        <f t="shared" si="13"/>
        <v/>
      </c>
      <c r="AJ4" s="45" t="str">
        <f t="shared" si="14"/>
        <v/>
      </c>
      <c r="AK4" s="45" t="str">
        <f t="shared" si="15"/>
        <v/>
      </c>
      <c r="AL4" s="45" t="str">
        <f t="shared" si="16"/>
        <v/>
      </c>
      <c r="AM4" s="45" t="str">
        <f t="shared" si="17"/>
        <v/>
      </c>
      <c r="AN4" s="45" t="str">
        <f t="shared" si="18"/>
        <v>☺</v>
      </c>
      <c r="AO4" s="45" t="str">
        <f t="shared" si="19"/>
        <v/>
      </c>
      <c r="AP4" s="45" t="str">
        <f t="shared" si="20"/>
        <v/>
      </c>
      <c r="AQ4" s="45" t="str">
        <f t="shared" si="21"/>
        <v/>
      </c>
      <c r="AR4" s="45" t="str">
        <f t="shared" si="22"/>
        <v/>
      </c>
      <c r="AS4" s="45" t="str">
        <f t="shared" si="23"/>
        <v>☻</v>
      </c>
      <c r="AT4" s="45" t="str">
        <f t="shared" si="24"/>
        <v/>
      </c>
      <c r="AU4" s="45" t="str">
        <f t="shared" si="25"/>
        <v>$</v>
      </c>
      <c r="AV4" s="45" t="str">
        <f t="shared" si="26"/>
        <v/>
      </c>
      <c r="AW4" s="45" t="str">
        <f t="shared" si="27"/>
        <v/>
      </c>
      <c r="AX4" s="45" t="str">
        <f t="shared" si="28"/>
        <v/>
      </c>
    </row>
    <row r="5" spans="1:52" ht="19.5" customHeight="1">
      <c r="A5" s="47">
        <v>44108</v>
      </c>
      <c r="B5" s="48" t="str">
        <f t="shared" si="0"/>
        <v>Sun</v>
      </c>
      <c r="C5" s="52"/>
      <c r="D5" s="41" t="str">
        <f>Vzorci_vnosov!$A$14</f>
        <v>☻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42" t="str">
        <f>Vzorci_vnosov!$A$21</f>
        <v>☺</v>
      </c>
      <c r="R5" s="52"/>
      <c r="S5" s="52"/>
      <c r="T5" s="52" t="s">
        <v>28</v>
      </c>
      <c r="U5" s="78" t="s">
        <v>7</v>
      </c>
      <c r="V5" s="43">
        <f t="shared" si="1"/>
        <v>1</v>
      </c>
      <c r="W5" s="43">
        <f t="shared" si="2"/>
        <v>1</v>
      </c>
      <c r="X5" s="43">
        <f t="shared" si="3"/>
        <v>0</v>
      </c>
      <c r="Y5" s="43">
        <f t="shared" si="4"/>
        <v>0</v>
      </c>
      <c r="Z5" s="43">
        <f t="shared" si="5"/>
        <v>0</v>
      </c>
      <c r="AA5" s="43">
        <f t="shared" si="6"/>
        <v>0</v>
      </c>
      <c r="AB5" s="43">
        <f t="shared" si="7"/>
        <v>0</v>
      </c>
      <c r="AC5" s="43">
        <f t="shared" si="8"/>
        <v>0</v>
      </c>
      <c r="AD5" s="44">
        <f t="shared" si="9"/>
        <v>12</v>
      </c>
      <c r="AE5" s="44">
        <f t="shared" si="10"/>
        <v>0</v>
      </c>
      <c r="AF5" s="43">
        <f t="shared" si="11"/>
        <v>0</v>
      </c>
      <c r="AG5" s="5" t="str">
        <f>Vzorci_vnosov!$A$5</f>
        <v>52</v>
      </c>
      <c r="AH5" s="45" t="str">
        <f t="shared" si="12"/>
        <v/>
      </c>
      <c r="AI5" s="45" t="str">
        <f t="shared" si="13"/>
        <v>☻</v>
      </c>
      <c r="AJ5" s="45" t="str">
        <f t="shared" si="14"/>
        <v/>
      </c>
      <c r="AK5" s="45" t="str">
        <f t="shared" si="15"/>
        <v/>
      </c>
      <c r="AL5" s="45" t="str">
        <f t="shared" si="16"/>
        <v/>
      </c>
      <c r="AM5" s="45" t="str">
        <f t="shared" si="17"/>
        <v/>
      </c>
      <c r="AN5" s="45" t="str">
        <f t="shared" si="18"/>
        <v/>
      </c>
      <c r="AO5" s="45" t="str">
        <f t="shared" si="19"/>
        <v/>
      </c>
      <c r="AP5" s="45" t="str">
        <f t="shared" si="20"/>
        <v/>
      </c>
      <c r="AQ5" s="45" t="str">
        <f t="shared" si="21"/>
        <v/>
      </c>
      <c r="AR5" s="45" t="str">
        <f t="shared" si="22"/>
        <v/>
      </c>
      <c r="AS5" s="45" t="str">
        <f t="shared" si="23"/>
        <v/>
      </c>
      <c r="AT5" s="45" t="str">
        <f t="shared" si="24"/>
        <v/>
      </c>
      <c r="AU5" s="45" t="str">
        <f t="shared" si="25"/>
        <v/>
      </c>
      <c r="AV5" s="45" t="str">
        <f t="shared" si="26"/>
        <v>☺</v>
      </c>
      <c r="AW5" s="45" t="str">
        <f t="shared" si="27"/>
        <v/>
      </c>
      <c r="AX5" s="45" t="str">
        <f t="shared" si="28"/>
        <v/>
      </c>
    </row>
    <row r="6" spans="1:52" ht="19.5" customHeight="1">
      <c r="A6" s="47">
        <v>44109</v>
      </c>
      <c r="B6" s="48" t="str">
        <f t="shared" si="0"/>
        <v>Mon</v>
      </c>
      <c r="C6" s="49" t="str">
        <f>Vzorci_vnosov!$A$5</f>
        <v>52</v>
      </c>
      <c r="D6" s="53" t="str">
        <f>Vzorci_vnosov!$A$11</f>
        <v>X</v>
      </c>
      <c r="E6" s="49" t="str">
        <f>Vzorci_vnosov!$A$6</f>
        <v>KVIT</v>
      </c>
      <c r="F6" s="50" t="str">
        <f>Vzorci_vnosov!$A$7</f>
        <v>KVIT☻</v>
      </c>
      <c r="G6" s="58" t="str">
        <f>Vzorci_vnosov!$A$28</f>
        <v>KO</v>
      </c>
      <c r="H6" s="49" t="str">
        <f>Vzorci_vnosov!$A$5</f>
        <v>52</v>
      </c>
      <c r="I6" s="54" t="str">
        <f>Vzorci_vnosov!$A$18</f>
        <v>52$</v>
      </c>
      <c r="J6" s="49" t="str">
        <f>Vzorci_vnosov!$A$6</f>
        <v>KVIT</v>
      </c>
      <c r="K6" s="49" t="str">
        <f>Vzorci_vnosov!$A$6</f>
        <v>KVIT</v>
      </c>
      <c r="L6" s="51" t="str">
        <f>Vzorci_vnosov!$A$23</f>
        <v>51☺</v>
      </c>
      <c r="M6" s="53" t="str">
        <f>Vzorci_vnosov!$A$26</f>
        <v>52¶</v>
      </c>
      <c r="N6" s="90" t="s">
        <v>4</v>
      </c>
      <c r="O6" s="52"/>
      <c r="P6" s="49" t="str">
        <f>Vzorci_vnosov!$A$12</f>
        <v>D</v>
      </c>
      <c r="Q6" s="53" t="str">
        <f>Vzorci_vnosov!$A$11</f>
        <v>X</v>
      </c>
      <c r="R6" s="52"/>
      <c r="S6" s="49" t="str">
        <f>Vzorci_vnosov!$A$8</f>
        <v>U</v>
      </c>
      <c r="T6" s="52" t="s">
        <v>19</v>
      </c>
      <c r="U6" s="26" t="str">
        <f>Vzorci_vnosov!$C$18</f>
        <v>JNK</v>
      </c>
      <c r="V6" s="43">
        <f t="shared" si="1"/>
        <v>1</v>
      </c>
      <c r="W6" s="43">
        <f t="shared" si="2"/>
        <v>1</v>
      </c>
      <c r="X6" s="43">
        <f t="shared" si="3"/>
        <v>1</v>
      </c>
      <c r="Y6" s="43">
        <f t="shared" si="4"/>
        <v>3</v>
      </c>
      <c r="Z6" s="43">
        <f t="shared" si="5"/>
        <v>0</v>
      </c>
      <c r="AA6" s="43">
        <f t="shared" si="6"/>
        <v>1</v>
      </c>
      <c r="AB6" s="43">
        <f t="shared" si="7"/>
        <v>1</v>
      </c>
      <c r="AC6" s="43">
        <f t="shared" si="8"/>
        <v>4</v>
      </c>
      <c r="AD6" s="44">
        <f t="shared" si="9"/>
        <v>-1</v>
      </c>
      <c r="AE6" s="44">
        <f t="shared" si="10"/>
        <v>2</v>
      </c>
      <c r="AF6" s="43">
        <f t="shared" si="11"/>
        <v>4</v>
      </c>
      <c r="AG6" s="5" t="str">
        <f>Vzorci_vnosov!$A$6</f>
        <v>KVIT</v>
      </c>
      <c r="AH6" s="45" t="str">
        <f t="shared" si="12"/>
        <v>2</v>
      </c>
      <c r="AI6" s="45" t="str">
        <f t="shared" si="13"/>
        <v>X</v>
      </c>
      <c r="AJ6" s="45" t="str">
        <f t="shared" si="14"/>
        <v>T</v>
      </c>
      <c r="AK6" s="45" t="str">
        <f t="shared" si="15"/>
        <v>☻</v>
      </c>
      <c r="AL6" s="45" t="str">
        <f t="shared" si="16"/>
        <v>O</v>
      </c>
      <c r="AM6" s="45" t="str">
        <f t="shared" si="17"/>
        <v>2</v>
      </c>
      <c r="AN6" s="45" t="str">
        <f t="shared" si="18"/>
        <v>$</v>
      </c>
      <c r="AO6" s="45" t="str">
        <f t="shared" si="19"/>
        <v>T</v>
      </c>
      <c r="AP6" s="45" t="str">
        <f t="shared" si="20"/>
        <v>T</v>
      </c>
      <c r="AQ6" s="45" t="str">
        <f t="shared" si="21"/>
        <v>☺</v>
      </c>
      <c r="AR6" s="45" t="str">
        <f t="shared" si="22"/>
        <v>¶</v>
      </c>
      <c r="AS6" s="45" t="str">
        <f t="shared" si="23"/>
        <v>1</v>
      </c>
      <c r="AT6" s="45" t="str">
        <f t="shared" si="24"/>
        <v/>
      </c>
      <c r="AU6" s="45" t="str">
        <f t="shared" si="25"/>
        <v>D</v>
      </c>
      <c r="AV6" s="45" t="str">
        <f t="shared" si="26"/>
        <v>X</v>
      </c>
      <c r="AW6" s="45" t="str">
        <f t="shared" si="27"/>
        <v/>
      </c>
      <c r="AX6" s="45" t="str">
        <f t="shared" si="28"/>
        <v>U</v>
      </c>
      <c r="AZ6" s="4" t="s">
        <v>70</v>
      </c>
    </row>
    <row r="7" spans="1:52" ht="19.5" customHeight="1">
      <c r="A7" s="47">
        <v>44110</v>
      </c>
      <c r="B7" s="48" t="str">
        <f t="shared" si="0"/>
        <v>Tue</v>
      </c>
      <c r="C7" s="49" t="str">
        <f>Vzorci_vnosov!$A$5</f>
        <v>52</v>
      </c>
      <c r="D7" s="49" t="str">
        <f>Vzorci_vnosov!$A$6</f>
        <v>KVIT</v>
      </c>
      <c r="E7" s="49" t="str">
        <f>Vzorci_vnosov!$A$6</f>
        <v>KVIT</v>
      </c>
      <c r="F7" s="53" t="str">
        <f>Vzorci_vnosov!$A$11</f>
        <v>X</v>
      </c>
      <c r="G7" s="58" t="str">
        <f>Vzorci_vnosov!$A$28</f>
        <v>KO</v>
      </c>
      <c r="H7" s="49" t="str">
        <f>Vzorci_vnosov!$A$8</f>
        <v>U</v>
      </c>
      <c r="I7" s="80" t="str">
        <f>Vzorci_vnosov!$A$20</f>
        <v>☺</v>
      </c>
      <c r="J7" s="50" t="str">
        <f>Vzorci_vnosov!$A$7</f>
        <v>KVIT☻</v>
      </c>
      <c r="K7" s="49" t="str">
        <f>Vzorci_vnosov!$A$6</f>
        <v>KVIT</v>
      </c>
      <c r="L7" s="53" t="str">
        <f>Vzorci_vnosov!$A$11</f>
        <v>X</v>
      </c>
      <c r="M7" s="54" t="str">
        <f>Vzorci_vnosov!$A$18</f>
        <v>52$</v>
      </c>
      <c r="N7" s="53" t="str">
        <f>Vzorci_vnosov!$A$32</f>
        <v>Am</v>
      </c>
      <c r="O7" s="52"/>
      <c r="P7" s="49" t="str">
        <f>Vzorci_vnosov!$A$12</f>
        <v>D</v>
      </c>
      <c r="Q7" s="53" t="str">
        <f>Vzorci_vnosov!$A$26</f>
        <v>52¶</v>
      </c>
      <c r="R7" s="52"/>
      <c r="S7" s="49" t="str">
        <f>Vzorci_vnosov!$A$4</f>
        <v>51</v>
      </c>
      <c r="T7" s="52" t="s">
        <v>13</v>
      </c>
      <c r="U7" s="26" t="str">
        <f>Vzorci_vnosov!$C$18</f>
        <v>JNK</v>
      </c>
      <c r="V7" s="43">
        <f t="shared" si="1"/>
        <v>1</v>
      </c>
      <c r="W7" s="43">
        <f t="shared" si="2"/>
        <v>1</v>
      </c>
      <c r="X7" s="43">
        <f t="shared" si="3"/>
        <v>1</v>
      </c>
      <c r="Y7" s="43">
        <f t="shared" si="4"/>
        <v>2</v>
      </c>
      <c r="Z7" s="43">
        <f t="shared" si="5"/>
        <v>0</v>
      </c>
      <c r="AA7" s="43">
        <f t="shared" si="6"/>
        <v>1</v>
      </c>
      <c r="AB7" s="43">
        <f t="shared" si="7"/>
        <v>1</v>
      </c>
      <c r="AC7" s="43">
        <f t="shared" si="8"/>
        <v>4</v>
      </c>
      <c r="AD7" s="44">
        <f t="shared" si="9"/>
        <v>-1</v>
      </c>
      <c r="AE7" s="44">
        <f t="shared" si="10"/>
        <v>2</v>
      </c>
      <c r="AF7" s="43">
        <f t="shared" si="11"/>
        <v>3</v>
      </c>
      <c r="AG7" s="7" t="str">
        <f>Vzorci_vnosov!$A$7</f>
        <v>KVIT☻</v>
      </c>
      <c r="AH7" s="45" t="str">
        <f t="shared" si="12"/>
        <v>2</v>
      </c>
      <c r="AI7" s="45" t="str">
        <f t="shared" si="13"/>
        <v>T</v>
      </c>
      <c r="AJ7" s="45" t="str">
        <f t="shared" si="14"/>
        <v>T</v>
      </c>
      <c r="AK7" s="45" t="str">
        <f t="shared" si="15"/>
        <v>X</v>
      </c>
      <c r="AL7" s="45" t="str">
        <f t="shared" si="16"/>
        <v>O</v>
      </c>
      <c r="AM7" s="45" t="str">
        <f t="shared" si="17"/>
        <v>U</v>
      </c>
      <c r="AN7" s="45" t="str">
        <f t="shared" si="18"/>
        <v>☺</v>
      </c>
      <c r="AO7" s="45" t="str">
        <f t="shared" si="19"/>
        <v>☻</v>
      </c>
      <c r="AP7" s="45" t="str">
        <f t="shared" si="20"/>
        <v>T</v>
      </c>
      <c r="AQ7" s="45" t="str">
        <f t="shared" si="21"/>
        <v>X</v>
      </c>
      <c r="AR7" s="45" t="str">
        <f t="shared" si="22"/>
        <v>$</v>
      </c>
      <c r="AS7" s="45" t="str">
        <f t="shared" si="23"/>
        <v>m</v>
      </c>
      <c r="AT7" s="45" t="str">
        <f t="shared" si="24"/>
        <v/>
      </c>
      <c r="AU7" s="45" t="str">
        <f t="shared" si="25"/>
        <v>D</v>
      </c>
      <c r="AV7" s="45" t="str">
        <f t="shared" si="26"/>
        <v>¶</v>
      </c>
      <c r="AW7" s="45" t="str">
        <f t="shared" si="27"/>
        <v/>
      </c>
      <c r="AX7" s="45" t="str">
        <f t="shared" si="28"/>
        <v>1</v>
      </c>
    </row>
    <row r="8" spans="1:52" ht="19.5" customHeight="1">
      <c r="A8" s="47">
        <v>44111</v>
      </c>
      <c r="B8" s="48" t="str">
        <f t="shared" si="0"/>
        <v>Wed</v>
      </c>
      <c r="C8" s="49" t="str">
        <f>Vzorci_vnosov!$A$5</f>
        <v>52</v>
      </c>
      <c r="D8" s="50" t="str">
        <f>Vzorci_vnosov!$A$7</f>
        <v>KVIT☻</v>
      </c>
      <c r="E8" s="49" t="str">
        <f>Vzorci_vnosov!$A$6</f>
        <v>KVIT</v>
      </c>
      <c r="F8" s="49" t="str">
        <f>Vzorci_vnosov!$A$5</f>
        <v>52</v>
      </c>
      <c r="G8" s="54" t="str">
        <f>Vzorci_vnosov!$A$18</f>
        <v>52$</v>
      </c>
      <c r="H8" s="49" t="str">
        <f>Vzorci_vnosov!$A$4</f>
        <v>51</v>
      </c>
      <c r="I8" s="53" t="str">
        <f>Vzorci_vnosov!$A$11</f>
        <v>X</v>
      </c>
      <c r="J8" s="53" t="str">
        <f>Vzorci_vnosov!$A$11</f>
        <v>X</v>
      </c>
      <c r="K8" s="49" t="str">
        <f>Vzorci_vnosov!$A$6</f>
        <v>KVIT</v>
      </c>
      <c r="L8" s="49" t="s">
        <v>76</v>
      </c>
      <c r="M8" s="49" t="s">
        <v>76</v>
      </c>
      <c r="N8" s="53" t="s">
        <v>75</v>
      </c>
      <c r="O8" s="52"/>
      <c r="P8" s="49" t="str">
        <f>Vzorci_vnosov!$A$12</f>
        <v>D</v>
      </c>
      <c r="Q8" s="53" t="str">
        <f>Vzorci_vnosov!$A$35</f>
        <v>Ta</v>
      </c>
      <c r="R8" s="52"/>
      <c r="S8" s="53" t="str">
        <f>Vzorci_vnosov!$A$26</f>
        <v>52¶</v>
      </c>
      <c r="T8" s="52" t="s">
        <v>70</v>
      </c>
      <c r="U8" s="78" t="s">
        <v>5</v>
      </c>
      <c r="V8" s="43">
        <f t="shared" si="1"/>
        <v>1</v>
      </c>
      <c r="W8" s="43">
        <f t="shared" si="2"/>
        <v>0</v>
      </c>
      <c r="X8" s="43">
        <f t="shared" si="3"/>
        <v>1</v>
      </c>
      <c r="Y8" s="43">
        <f t="shared" si="4"/>
        <v>3</v>
      </c>
      <c r="Z8" s="43">
        <f t="shared" si="5"/>
        <v>0</v>
      </c>
      <c r="AA8" s="43">
        <f t="shared" si="6"/>
        <v>1</v>
      </c>
      <c r="AB8" s="43">
        <f t="shared" si="7"/>
        <v>0</v>
      </c>
      <c r="AC8" s="43">
        <f t="shared" si="8"/>
        <v>3</v>
      </c>
      <c r="AD8" s="44">
        <f t="shared" si="9"/>
        <v>-1</v>
      </c>
      <c r="AE8" s="44">
        <f t="shared" si="10"/>
        <v>2</v>
      </c>
      <c r="AF8" s="43">
        <f t="shared" si="11"/>
        <v>4</v>
      </c>
      <c r="AG8" s="5" t="str">
        <f>Vzorci_vnosov!$A$8</f>
        <v>U</v>
      </c>
      <c r="AH8" s="45" t="str">
        <f t="shared" si="12"/>
        <v>2</v>
      </c>
      <c r="AI8" s="45" t="str">
        <f t="shared" si="13"/>
        <v>☻</v>
      </c>
      <c r="AJ8" s="45" t="str">
        <f t="shared" si="14"/>
        <v>T</v>
      </c>
      <c r="AK8" s="45" t="str">
        <f t="shared" si="15"/>
        <v>2</v>
      </c>
      <c r="AL8" s="45" t="str">
        <f t="shared" si="16"/>
        <v>$</v>
      </c>
      <c r="AM8" s="45" t="str">
        <f t="shared" si="17"/>
        <v>1</v>
      </c>
      <c r="AN8" s="45" t="str">
        <f t="shared" si="18"/>
        <v>X</v>
      </c>
      <c r="AO8" s="45" t="str">
        <f t="shared" si="19"/>
        <v>X</v>
      </c>
      <c r="AP8" s="45" t="str">
        <f t="shared" si="20"/>
        <v>T</v>
      </c>
      <c r="AQ8" s="45" t="str">
        <f t="shared" si="21"/>
        <v>K</v>
      </c>
      <c r="AR8" s="45" t="str">
        <f t="shared" si="22"/>
        <v>K</v>
      </c>
      <c r="AS8" s="45" t="str">
        <f t="shared" si="23"/>
        <v>F</v>
      </c>
      <c r="AT8" s="45" t="str">
        <f t="shared" si="24"/>
        <v/>
      </c>
      <c r="AU8" s="45" t="str">
        <f t="shared" si="25"/>
        <v>D</v>
      </c>
      <c r="AV8" s="45" t="str">
        <f t="shared" si="26"/>
        <v>a</v>
      </c>
      <c r="AW8" s="45" t="str">
        <f t="shared" si="27"/>
        <v/>
      </c>
      <c r="AX8" s="45" t="str">
        <f t="shared" si="28"/>
        <v>¶</v>
      </c>
      <c r="AZ8" s="4" t="s">
        <v>15</v>
      </c>
    </row>
    <row r="9" spans="1:52" ht="19.5" customHeight="1">
      <c r="A9" s="47">
        <v>44112</v>
      </c>
      <c r="B9" s="48" t="str">
        <f t="shared" si="0"/>
        <v>Thu</v>
      </c>
      <c r="C9" s="53" t="str">
        <f>Vzorci_vnosov!$A$32</f>
        <v>Am</v>
      </c>
      <c r="D9" s="53" t="str">
        <f>Vzorci_vnosov!$A$11</f>
        <v>X</v>
      </c>
      <c r="E9" s="50" t="str">
        <f>Vzorci_vnosov!$A$7</f>
        <v>KVIT☻</v>
      </c>
      <c r="F9" s="54" t="str">
        <f>Vzorci_vnosov!$A$17</f>
        <v>51$</v>
      </c>
      <c r="G9" s="49" t="str">
        <f>Vzorci_vnosov!$A$4</f>
        <v>51</v>
      </c>
      <c r="H9" s="49" t="str">
        <f>Vzorci_vnosov!$A$5</f>
        <v>52</v>
      </c>
      <c r="I9" s="52" t="s">
        <v>94</v>
      </c>
      <c r="J9" s="49" t="str">
        <f>Vzorci_vnosov!$A$12</f>
        <v>D</v>
      </c>
      <c r="K9" s="49" t="str">
        <f>Vzorci_vnosov!$A$6</f>
        <v>KVIT</v>
      </c>
      <c r="L9" s="53" t="str">
        <f>Vzorci_vnosov!$A$26</f>
        <v>52¶</v>
      </c>
      <c r="M9" s="49" t="str">
        <f>Vzorci_vnosov!$A$6</f>
        <v>KVIT</v>
      </c>
      <c r="N9" s="53" t="str">
        <f>Vzorci_vnosov!$A$32</f>
        <v>Am</v>
      </c>
      <c r="O9" s="52"/>
      <c r="P9" s="49" t="str">
        <f>Vzorci_vnosov!$A$13</f>
        <v>BOL</v>
      </c>
      <c r="Q9" s="51" t="str">
        <f>Vzorci_vnosov!$A$23</f>
        <v>51☺</v>
      </c>
      <c r="R9" s="52"/>
      <c r="S9" s="49" t="str">
        <f>Vzorci_vnosov!$A$8</f>
        <v>U</v>
      </c>
      <c r="T9" s="52" t="s">
        <v>28</v>
      </c>
      <c r="U9" s="26" t="str">
        <f>Vzorci_vnosov!$C$18</f>
        <v>JNK</v>
      </c>
      <c r="V9" s="43">
        <f t="shared" si="1"/>
        <v>1</v>
      </c>
      <c r="W9" s="43">
        <f t="shared" si="2"/>
        <v>1</v>
      </c>
      <c r="X9" s="43">
        <f t="shared" si="3"/>
        <v>2</v>
      </c>
      <c r="Y9" s="43">
        <f t="shared" si="4"/>
        <v>1</v>
      </c>
      <c r="Z9" s="43">
        <f t="shared" si="5"/>
        <v>0</v>
      </c>
      <c r="AA9" s="43">
        <f t="shared" si="6"/>
        <v>1</v>
      </c>
      <c r="AB9" s="43">
        <f t="shared" si="7"/>
        <v>1</v>
      </c>
      <c r="AC9" s="43">
        <f t="shared" si="8"/>
        <v>3</v>
      </c>
      <c r="AD9" s="44">
        <f t="shared" si="9"/>
        <v>-1</v>
      </c>
      <c r="AE9" s="44">
        <f t="shared" si="10"/>
        <v>1</v>
      </c>
      <c r="AF9" s="43">
        <f t="shared" si="11"/>
        <v>3</v>
      </c>
      <c r="AG9" s="5" t="str">
        <f>Vzorci_vnosov!$A$9</f>
        <v>U☻</v>
      </c>
      <c r="AH9" s="45" t="str">
        <f t="shared" si="12"/>
        <v>m</v>
      </c>
      <c r="AI9" s="45" t="str">
        <f t="shared" si="13"/>
        <v>X</v>
      </c>
      <c r="AJ9" s="45" t="str">
        <f t="shared" si="14"/>
        <v>☻</v>
      </c>
      <c r="AK9" s="45" t="str">
        <f t="shared" si="15"/>
        <v>$</v>
      </c>
      <c r="AL9" s="45" t="str">
        <f t="shared" si="16"/>
        <v>1</v>
      </c>
      <c r="AM9" s="45" t="str">
        <f t="shared" si="17"/>
        <v>2</v>
      </c>
      <c r="AN9" s="45" t="str">
        <f t="shared" si="18"/>
        <v>Z</v>
      </c>
      <c r="AO9" s="45" t="str">
        <f t="shared" si="19"/>
        <v>D</v>
      </c>
      <c r="AP9" s="45" t="str">
        <f t="shared" si="20"/>
        <v>T</v>
      </c>
      <c r="AQ9" s="45" t="str">
        <f t="shared" si="21"/>
        <v>¶</v>
      </c>
      <c r="AR9" s="45" t="str">
        <f t="shared" si="22"/>
        <v>T</v>
      </c>
      <c r="AS9" s="45" t="str">
        <f t="shared" si="23"/>
        <v>m</v>
      </c>
      <c r="AT9" s="45" t="str">
        <f t="shared" si="24"/>
        <v/>
      </c>
      <c r="AU9" s="45" t="str">
        <f t="shared" si="25"/>
        <v>L</v>
      </c>
      <c r="AV9" s="45" t="str">
        <f t="shared" si="26"/>
        <v>☺</v>
      </c>
      <c r="AW9" s="45" t="str">
        <f t="shared" si="27"/>
        <v/>
      </c>
      <c r="AX9" s="45" t="str">
        <f t="shared" si="28"/>
        <v>U</v>
      </c>
      <c r="AZ9" s="4" t="s">
        <v>13</v>
      </c>
    </row>
    <row r="10" spans="1:52" ht="19.5" customHeight="1">
      <c r="A10" s="47">
        <v>44113</v>
      </c>
      <c r="B10" s="48" t="str">
        <f t="shared" si="0"/>
        <v>Fri</v>
      </c>
      <c r="C10" s="49" t="str">
        <f>Vzorci_vnosov!$A$8</f>
        <v>U</v>
      </c>
      <c r="D10" s="52" t="s">
        <v>75</v>
      </c>
      <c r="E10" s="53" t="str">
        <f>Vzorci_vnosov!$A$11</f>
        <v>X</v>
      </c>
      <c r="F10" s="49" t="str">
        <f>Vzorci_vnosov!$A$12</f>
        <v>D</v>
      </c>
      <c r="G10" s="51" t="str">
        <f>Vzorci_vnosov!$A$23</f>
        <v>51☺</v>
      </c>
      <c r="H10" s="49" t="str">
        <f>Vzorci_vnosov!$A$4</f>
        <v>51</v>
      </c>
      <c r="I10" s="54" t="str">
        <f>Vzorci_vnosov!$A$17</f>
        <v>51$</v>
      </c>
      <c r="J10" s="49" t="str">
        <f>Vzorci_vnosov!$A$8</f>
        <v>U</v>
      </c>
      <c r="K10" s="50" t="str">
        <f>Vzorci_vnosov!$A$7</f>
        <v>KVIT☻</v>
      </c>
      <c r="L10" s="49" t="str">
        <f>Vzorci_vnosov!$A$5</f>
        <v>52</v>
      </c>
      <c r="M10" s="49" t="str">
        <f>Vzorci_vnosov!$A$6</f>
        <v>KVIT</v>
      </c>
      <c r="N10" s="49" t="str">
        <f>Vzorci_vnosov!$A$12</f>
        <v>D</v>
      </c>
      <c r="O10" s="52"/>
      <c r="P10" s="49" t="str">
        <f>Vzorci_vnosov!$A$13</f>
        <v>BOL</v>
      </c>
      <c r="Q10" s="53" t="str">
        <f>Vzorci_vnosov!$A$11</f>
        <v>X</v>
      </c>
      <c r="R10" s="52"/>
      <c r="S10" s="53" t="str">
        <f>Vzorci_vnosov!$A$26</f>
        <v>52¶</v>
      </c>
      <c r="T10" s="52" t="s">
        <v>9</v>
      </c>
      <c r="U10" s="78" t="s">
        <v>11</v>
      </c>
      <c r="V10" s="43">
        <f t="shared" si="1"/>
        <v>1</v>
      </c>
      <c r="W10" s="43">
        <f t="shared" si="2"/>
        <v>1</v>
      </c>
      <c r="X10" s="43">
        <f t="shared" si="3"/>
        <v>2</v>
      </c>
      <c r="Y10" s="43">
        <f t="shared" si="4"/>
        <v>1</v>
      </c>
      <c r="Z10" s="43">
        <f t="shared" si="5"/>
        <v>0</v>
      </c>
      <c r="AA10" s="43">
        <f t="shared" si="6"/>
        <v>1</v>
      </c>
      <c r="AB10" s="43">
        <f t="shared" si="7"/>
        <v>2</v>
      </c>
      <c r="AC10" s="43">
        <f t="shared" si="8"/>
        <v>2</v>
      </c>
      <c r="AD10" s="44">
        <f t="shared" si="9"/>
        <v>-1</v>
      </c>
      <c r="AE10" s="44">
        <f t="shared" si="10"/>
        <v>2</v>
      </c>
      <c r="AF10" s="43">
        <f t="shared" si="11"/>
        <v>3</v>
      </c>
      <c r="AG10" s="5" t="str">
        <f>Vzorci_vnosov!$A$10</f>
        <v>12-20</v>
      </c>
      <c r="AH10" s="45" t="str">
        <f t="shared" si="12"/>
        <v>U</v>
      </c>
      <c r="AI10" s="45" t="str">
        <f t="shared" si="13"/>
        <v>F</v>
      </c>
      <c r="AJ10" s="45" t="str">
        <f t="shared" si="14"/>
        <v>X</v>
      </c>
      <c r="AK10" s="45" t="str">
        <f t="shared" si="15"/>
        <v>D</v>
      </c>
      <c r="AL10" s="45" t="str">
        <f t="shared" si="16"/>
        <v>☺</v>
      </c>
      <c r="AM10" s="45" t="str">
        <f t="shared" si="17"/>
        <v>1</v>
      </c>
      <c r="AN10" s="45" t="str">
        <f t="shared" si="18"/>
        <v>$</v>
      </c>
      <c r="AO10" s="45" t="str">
        <f t="shared" si="19"/>
        <v>U</v>
      </c>
      <c r="AP10" s="45" t="str">
        <f t="shared" si="20"/>
        <v>☻</v>
      </c>
      <c r="AQ10" s="45" t="str">
        <f t="shared" si="21"/>
        <v>2</v>
      </c>
      <c r="AR10" s="45" t="str">
        <f t="shared" si="22"/>
        <v>T</v>
      </c>
      <c r="AS10" s="45" t="str">
        <f t="shared" si="23"/>
        <v>D</v>
      </c>
      <c r="AT10" s="45" t="str">
        <f t="shared" si="24"/>
        <v/>
      </c>
      <c r="AU10" s="45" t="str">
        <f t="shared" si="25"/>
        <v>L</v>
      </c>
      <c r="AV10" s="45" t="str">
        <f t="shared" si="26"/>
        <v>X</v>
      </c>
      <c r="AW10" s="45" t="str">
        <f t="shared" si="27"/>
        <v/>
      </c>
      <c r="AX10" s="45" t="str">
        <f t="shared" si="28"/>
        <v>¶</v>
      </c>
    </row>
    <row r="11" spans="1:52" ht="19.5" customHeight="1">
      <c r="A11" s="47">
        <v>44114</v>
      </c>
      <c r="B11" s="48" t="str">
        <f t="shared" si="0"/>
        <v>Sat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4" t="str">
        <f>Vzorci_vnosov!$A$18</f>
        <v>52$</v>
      </c>
      <c r="O11" s="52"/>
      <c r="P11" s="41" t="str">
        <f>Vzorci_vnosov!$A$14</f>
        <v>☻</v>
      </c>
      <c r="Q11" s="52"/>
      <c r="R11" s="52"/>
      <c r="S11" s="52"/>
      <c r="T11" s="52" t="s">
        <v>70</v>
      </c>
      <c r="U11" s="78" t="s">
        <v>32</v>
      </c>
      <c r="V11" s="43">
        <f t="shared" si="1"/>
        <v>1</v>
      </c>
      <c r="W11" s="43">
        <f t="shared" si="2"/>
        <v>0</v>
      </c>
      <c r="X11" s="43">
        <f t="shared" si="3"/>
        <v>0</v>
      </c>
      <c r="Y11" s="43">
        <f t="shared" si="4"/>
        <v>1</v>
      </c>
      <c r="Z11" s="43">
        <f t="shared" si="5"/>
        <v>0</v>
      </c>
      <c r="AA11" s="43">
        <f t="shared" si="6"/>
        <v>0</v>
      </c>
      <c r="AB11" s="43">
        <f t="shared" si="7"/>
        <v>0</v>
      </c>
      <c r="AC11" s="43">
        <f t="shared" si="8"/>
        <v>0</v>
      </c>
      <c r="AD11" s="44">
        <f t="shared" si="9"/>
        <v>12</v>
      </c>
      <c r="AE11" s="44">
        <f t="shared" si="10"/>
        <v>0</v>
      </c>
      <c r="AF11" s="43">
        <f t="shared" si="11"/>
        <v>1</v>
      </c>
      <c r="AG11" s="8" t="str">
        <f>Vzorci_vnosov!$A$11</f>
        <v>X</v>
      </c>
      <c r="AH11" s="45" t="str">
        <f t="shared" si="12"/>
        <v/>
      </c>
      <c r="AI11" s="45" t="str">
        <f t="shared" si="13"/>
        <v/>
      </c>
      <c r="AJ11" s="45" t="str">
        <f t="shared" si="14"/>
        <v/>
      </c>
      <c r="AK11" s="45" t="str">
        <f t="shared" si="15"/>
        <v/>
      </c>
      <c r="AL11" s="45" t="str">
        <f t="shared" si="16"/>
        <v/>
      </c>
      <c r="AM11" s="45" t="str">
        <f t="shared" si="17"/>
        <v/>
      </c>
      <c r="AN11" s="45" t="str">
        <f t="shared" si="18"/>
        <v/>
      </c>
      <c r="AO11" s="45" t="str">
        <f t="shared" si="19"/>
        <v/>
      </c>
      <c r="AP11" s="45" t="str">
        <f t="shared" si="20"/>
        <v/>
      </c>
      <c r="AQ11" s="45" t="str">
        <f t="shared" si="21"/>
        <v/>
      </c>
      <c r="AR11" s="45" t="str">
        <f t="shared" si="22"/>
        <v/>
      </c>
      <c r="AS11" s="45" t="str">
        <f t="shared" si="23"/>
        <v>$</v>
      </c>
      <c r="AT11" s="45" t="str">
        <f t="shared" si="24"/>
        <v/>
      </c>
      <c r="AU11" s="45" t="str">
        <f t="shared" si="25"/>
        <v>☻</v>
      </c>
      <c r="AV11" s="45" t="str">
        <f t="shared" si="26"/>
        <v/>
      </c>
      <c r="AW11" s="45" t="str">
        <f t="shared" si="27"/>
        <v/>
      </c>
      <c r="AX11" s="45" t="str">
        <f t="shared" si="28"/>
        <v/>
      </c>
      <c r="AZ11" s="4" t="s">
        <v>71</v>
      </c>
    </row>
    <row r="12" spans="1:52" ht="19.5" customHeight="1">
      <c r="A12" s="47">
        <v>44115</v>
      </c>
      <c r="B12" s="48" t="str">
        <f t="shared" si="0"/>
        <v>Sun</v>
      </c>
      <c r="C12" s="52"/>
      <c r="D12" s="52"/>
      <c r="E12" s="52"/>
      <c r="F12" s="52"/>
      <c r="G12" s="52"/>
      <c r="H12" s="52"/>
      <c r="I12" s="52"/>
      <c r="J12" s="52"/>
      <c r="K12" s="41" t="str">
        <f>Vzorci_vnosov!$A$14</f>
        <v>☻</v>
      </c>
      <c r="L12" s="42" t="str">
        <f>Vzorci_vnosov!$A$21</f>
        <v>☺</v>
      </c>
      <c r="M12" s="52"/>
      <c r="N12" s="52"/>
      <c r="O12" s="52"/>
      <c r="P12" s="52"/>
      <c r="Q12" s="52"/>
      <c r="R12" s="52"/>
      <c r="S12" s="52"/>
      <c r="T12" s="52" t="s">
        <v>19</v>
      </c>
      <c r="U12" s="78" t="s">
        <v>32</v>
      </c>
      <c r="V12" s="43">
        <f t="shared" si="1"/>
        <v>1</v>
      </c>
      <c r="W12" s="43">
        <f t="shared" si="2"/>
        <v>1</v>
      </c>
      <c r="X12" s="43">
        <f t="shared" si="3"/>
        <v>0</v>
      </c>
      <c r="Y12" s="43">
        <f t="shared" si="4"/>
        <v>0</v>
      </c>
      <c r="Z12" s="43">
        <f t="shared" si="5"/>
        <v>0</v>
      </c>
      <c r="AA12" s="43">
        <f t="shared" si="6"/>
        <v>0</v>
      </c>
      <c r="AB12" s="43">
        <f t="shared" si="7"/>
        <v>0</v>
      </c>
      <c r="AC12" s="43">
        <f t="shared" si="8"/>
        <v>0</v>
      </c>
      <c r="AD12" s="44">
        <f t="shared" si="9"/>
        <v>12</v>
      </c>
      <c r="AE12" s="44">
        <f t="shared" si="10"/>
        <v>0</v>
      </c>
      <c r="AF12" s="43">
        <f t="shared" si="11"/>
        <v>0</v>
      </c>
      <c r="AG12" s="5" t="str">
        <f>Vzorci_vnosov!$A$12</f>
        <v>D</v>
      </c>
      <c r="AH12" s="45" t="str">
        <f t="shared" si="12"/>
        <v/>
      </c>
      <c r="AI12" s="45" t="str">
        <f t="shared" si="13"/>
        <v/>
      </c>
      <c r="AJ12" s="45" t="str">
        <f t="shared" si="14"/>
        <v/>
      </c>
      <c r="AK12" s="45" t="str">
        <f t="shared" si="15"/>
        <v/>
      </c>
      <c r="AL12" s="45" t="str">
        <f t="shared" si="16"/>
        <v/>
      </c>
      <c r="AM12" s="45" t="str">
        <f t="shared" si="17"/>
        <v/>
      </c>
      <c r="AN12" s="45" t="str">
        <f t="shared" si="18"/>
        <v/>
      </c>
      <c r="AO12" s="45" t="str">
        <f t="shared" si="19"/>
        <v/>
      </c>
      <c r="AP12" s="45" t="str">
        <f t="shared" si="20"/>
        <v>☻</v>
      </c>
      <c r="AQ12" s="45" t="str">
        <f t="shared" si="21"/>
        <v>☺</v>
      </c>
      <c r="AR12" s="45" t="str">
        <f t="shared" si="22"/>
        <v/>
      </c>
      <c r="AS12" s="45" t="str">
        <f t="shared" si="23"/>
        <v/>
      </c>
      <c r="AT12" s="45" t="str">
        <f t="shared" si="24"/>
        <v/>
      </c>
      <c r="AU12" s="45" t="str">
        <f t="shared" si="25"/>
        <v/>
      </c>
      <c r="AV12" s="45" t="str">
        <f t="shared" si="26"/>
        <v/>
      </c>
      <c r="AW12" s="45" t="str">
        <f t="shared" si="27"/>
        <v/>
      </c>
      <c r="AX12" s="45" t="str">
        <f t="shared" si="28"/>
        <v/>
      </c>
    </row>
    <row r="13" spans="1:52" ht="19.5" customHeight="1">
      <c r="A13" s="47">
        <v>44116</v>
      </c>
      <c r="B13" s="48" t="str">
        <f t="shared" si="0"/>
        <v>Mon</v>
      </c>
      <c r="C13" s="49" t="str">
        <f>Vzorci_vnosov!$A$5</f>
        <v>52</v>
      </c>
      <c r="D13" s="49" t="str">
        <f>Vzorci_vnosov!$A$6</f>
        <v>KVIT</v>
      </c>
      <c r="E13" s="49" t="str">
        <f>Vzorci_vnosov!$A$12</f>
        <v>D</v>
      </c>
      <c r="F13" s="50" t="str">
        <f>Vzorci_vnosov!$A$7</f>
        <v>KVIT☻</v>
      </c>
      <c r="G13" s="49" t="str">
        <f>Vzorci_vnosov!$A$12</f>
        <v>D</v>
      </c>
      <c r="H13" s="49" t="str">
        <f>Vzorci_vnosov!$A$4</f>
        <v>51</v>
      </c>
      <c r="I13" s="52" t="s">
        <v>94</v>
      </c>
      <c r="J13" s="52" t="s">
        <v>26</v>
      </c>
      <c r="K13" s="53" t="str">
        <f>Vzorci_vnosov!$A$11</f>
        <v>X</v>
      </c>
      <c r="L13" s="53" t="str">
        <f>Vzorci_vnosov!$A$11</f>
        <v>X</v>
      </c>
      <c r="M13" s="49" t="str">
        <f>Vzorci_vnosov!$A$6</f>
        <v>KVIT</v>
      </c>
      <c r="N13" s="49" t="str">
        <f>Vzorci_vnosov!$A$8</f>
        <v>U</v>
      </c>
      <c r="O13" s="52"/>
      <c r="P13" s="53" t="str">
        <f>Vzorci_vnosov!$A$26</f>
        <v>52¶</v>
      </c>
      <c r="Q13" s="49" t="str">
        <f>Vzorci_vnosov!$A$5</f>
        <v>52</v>
      </c>
      <c r="R13" s="52"/>
      <c r="S13" s="49" t="str">
        <f>Vzorci_vnosov!$A$6</f>
        <v>KVIT</v>
      </c>
      <c r="T13" s="52" t="s">
        <v>72</v>
      </c>
      <c r="U13" s="26" t="str">
        <f>Vzorci_vnosov!$C$8</f>
        <v>BOŽ</v>
      </c>
      <c r="V13" s="43">
        <f t="shared" si="1"/>
        <v>1</v>
      </c>
      <c r="W13" s="43">
        <f t="shared" si="2"/>
        <v>0</v>
      </c>
      <c r="X13" s="43">
        <f t="shared" si="3"/>
        <v>1</v>
      </c>
      <c r="Y13" s="43">
        <f t="shared" si="4"/>
        <v>2</v>
      </c>
      <c r="Z13" s="43">
        <f t="shared" si="5"/>
        <v>0</v>
      </c>
      <c r="AA13" s="43">
        <f t="shared" si="6"/>
        <v>1</v>
      </c>
      <c r="AB13" s="43">
        <f t="shared" si="7"/>
        <v>1</v>
      </c>
      <c r="AC13" s="43">
        <f t="shared" si="8"/>
        <v>4</v>
      </c>
      <c r="AD13" s="44">
        <f t="shared" si="9"/>
        <v>-1</v>
      </c>
      <c r="AE13" s="44">
        <f t="shared" si="10"/>
        <v>2</v>
      </c>
      <c r="AF13" s="43">
        <f t="shared" si="11"/>
        <v>3</v>
      </c>
      <c r="AG13" s="5" t="str">
        <f>Vzorci_vnosov!$A$13</f>
        <v>BOL</v>
      </c>
      <c r="AH13" s="45" t="str">
        <f t="shared" si="12"/>
        <v>2</v>
      </c>
      <c r="AI13" s="45" t="str">
        <f t="shared" si="13"/>
        <v>T</v>
      </c>
      <c r="AJ13" s="45" t="str">
        <f t="shared" si="14"/>
        <v>D</v>
      </c>
      <c r="AK13" s="45" t="str">
        <f t="shared" si="15"/>
        <v>☻</v>
      </c>
      <c r="AL13" s="45" t="str">
        <f t="shared" si="16"/>
        <v>D</v>
      </c>
      <c r="AM13" s="45" t="str">
        <f t="shared" si="17"/>
        <v>1</v>
      </c>
      <c r="AN13" s="45" t="str">
        <f t="shared" si="18"/>
        <v>Z</v>
      </c>
      <c r="AO13" s="45" t="str">
        <f t="shared" si="19"/>
        <v>O</v>
      </c>
      <c r="AP13" s="45" t="str">
        <f t="shared" si="20"/>
        <v>X</v>
      </c>
      <c r="AQ13" s="45" t="str">
        <f t="shared" si="21"/>
        <v>X</v>
      </c>
      <c r="AR13" s="45" t="str">
        <f t="shared" si="22"/>
        <v>T</v>
      </c>
      <c r="AS13" s="45" t="str">
        <f t="shared" si="23"/>
        <v>U</v>
      </c>
      <c r="AT13" s="45" t="str">
        <f t="shared" si="24"/>
        <v/>
      </c>
      <c r="AU13" s="45" t="str">
        <f t="shared" si="25"/>
        <v>¶</v>
      </c>
      <c r="AV13" s="45" t="str">
        <f t="shared" si="26"/>
        <v>2</v>
      </c>
      <c r="AW13" s="45" t="str">
        <f t="shared" si="27"/>
        <v/>
      </c>
      <c r="AX13" s="45" t="str">
        <f t="shared" si="28"/>
        <v>T</v>
      </c>
    </row>
    <row r="14" spans="1:52" ht="19.5" customHeight="1">
      <c r="A14" s="47">
        <v>44117</v>
      </c>
      <c r="B14" s="48" t="str">
        <f t="shared" si="0"/>
        <v>Tue</v>
      </c>
      <c r="C14" s="53" t="str">
        <f>Vzorci_vnosov!$A$11</f>
        <v>X</v>
      </c>
      <c r="D14" s="49" t="str">
        <f>Vzorci_vnosov!$A$6</f>
        <v>KVIT</v>
      </c>
      <c r="E14" s="49" t="str">
        <f>Vzorci_vnosov!$A$12</f>
        <v>D</v>
      </c>
      <c r="F14" s="53" t="str">
        <f>Vzorci_vnosov!$A$11</f>
        <v>X</v>
      </c>
      <c r="G14" s="49" t="str">
        <f>Vzorci_vnosov!$A$12</f>
        <v>D</v>
      </c>
      <c r="H14" s="51" t="str">
        <f>Vzorci_vnosov!$A$23</f>
        <v>51☺</v>
      </c>
      <c r="I14" s="54" t="str">
        <f>Vzorci_vnosov!$A$17</f>
        <v>51$</v>
      </c>
      <c r="J14" s="52" t="s">
        <v>26</v>
      </c>
      <c r="K14" s="49" t="str">
        <f>Vzorci_vnosov!$A$6</f>
        <v>KVIT</v>
      </c>
      <c r="L14" s="49" t="str">
        <f>Vzorci_vnosov!$A$5</f>
        <v>52</v>
      </c>
      <c r="M14" s="49" t="str">
        <f>Vzorci_vnosov!$A$6</f>
        <v>KVIT</v>
      </c>
      <c r="N14" s="53" t="str">
        <f>Vzorci_vnosov!$A$26</f>
        <v>52¶</v>
      </c>
      <c r="O14" s="52"/>
      <c r="P14" s="53" t="str">
        <f>Vzorci_vnosov!$A$32</f>
        <v>Am</v>
      </c>
      <c r="Q14" s="49" t="str">
        <f>Vzorci_vnosov!$A$8</f>
        <v>U</v>
      </c>
      <c r="R14" s="52"/>
      <c r="S14" s="49" t="str">
        <f>Vzorci_vnosov!$A$6</f>
        <v>KVIT</v>
      </c>
      <c r="T14" s="52" t="s">
        <v>71</v>
      </c>
      <c r="U14" s="26" t="s">
        <v>32</v>
      </c>
      <c r="V14" s="43">
        <f t="shared" si="1"/>
        <v>0</v>
      </c>
      <c r="W14" s="43">
        <f t="shared" si="2"/>
        <v>1</v>
      </c>
      <c r="X14" s="43">
        <f t="shared" si="3"/>
        <v>1</v>
      </c>
      <c r="Y14" s="43">
        <f t="shared" si="4"/>
        <v>1</v>
      </c>
      <c r="Z14" s="43">
        <f t="shared" si="5"/>
        <v>0</v>
      </c>
      <c r="AA14" s="43">
        <f t="shared" si="6"/>
        <v>1</v>
      </c>
      <c r="AB14" s="43">
        <f t="shared" si="7"/>
        <v>1</v>
      </c>
      <c r="AC14" s="43">
        <f t="shared" si="8"/>
        <v>4</v>
      </c>
      <c r="AD14" s="44">
        <f t="shared" si="9"/>
        <v>-1</v>
      </c>
      <c r="AE14" s="44">
        <f t="shared" si="10"/>
        <v>2</v>
      </c>
      <c r="AF14" s="43">
        <f t="shared" si="11"/>
        <v>2</v>
      </c>
      <c r="AG14" s="9" t="str">
        <f>Vzorci_vnosov!$A$14</f>
        <v>☻</v>
      </c>
      <c r="AH14" s="45" t="str">
        <f t="shared" si="12"/>
        <v>X</v>
      </c>
      <c r="AI14" s="45" t="str">
        <f t="shared" si="13"/>
        <v>T</v>
      </c>
      <c r="AJ14" s="45" t="str">
        <f t="shared" si="14"/>
        <v>D</v>
      </c>
      <c r="AK14" s="45" t="str">
        <f t="shared" si="15"/>
        <v>X</v>
      </c>
      <c r="AL14" s="45" t="str">
        <f t="shared" si="16"/>
        <v>D</v>
      </c>
      <c r="AM14" s="45" t="str">
        <f t="shared" si="17"/>
        <v>☺</v>
      </c>
      <c r="AN14" s="45" t="str">
        <f t="shared" si="18"/>
        <v>$</v>
      </c>
      <c r="AO14" s="45" t="str">
        <f t="shared" si="19"/>
        <v>O</v>
      </c>
      <c r="AP14" s="45" t="str">
        <f t="shared" si="20"/>
        <v>T</v>
      </c>
      <c r="AQ14" s="45" t="str">
        <f t="shared" si="21"/>
        <v>2</v>
      </c>
      <c r="AR14" s="45" t="str">
        <f t="shared" si="22"/>
        <v>T</v>
      </c>
      <c r="AS14" s="45" t="str">
        <f t="shared" si="23"/>
        <v>¶</v>
      </c>
      <c r="AT14" s="45" t="str">
        <f t="shared" si="24"/>
        <v/>
      </c>
      <c r="AU14" s="45" t="str">
        <f t="shared" si="25"/>
        <v>m</v>
      </c>
      <c r="AV14" s="45" t="str">
        <f t="shared" si="26"/>
        <v>U</v>
      </c>
      <c r="AW14" s="45" t="str">
        <f t="shared" si="27"/>
        <v/>
      </c>
      <c r="AX14" s="45" t="str">
        <f t="shared" si="28"/>
        <v>T</v>
      </c>
    </row>
    <row r="15" spans="1:52" ht="19.5" customHeight="1">
      <c r="A15" s="47">
        <v>44118</v>
      </c>
      <c r="B15" s="48" t="str">
        <f t="shared" si="0"/>
        <v>Wed</v>
      </c>
      <c r="C15" s="49" t="str">
        <f>Vzorci_vnosov!$A$5</f>
        <v>52</v>
      </c>
      <c r="D15" s="50" t="str">
        <f>Vzorci_vnosov!$A$7</f>
        <v>KVIT☻</v>
      </c>
      <c r="E15" s="49" t="str">
        <f>Vzorci_vnosov!$A$12</f>
        <v>D</v>
      </c>
      <c r="F15" s="49" t="str">
        <f>Vzorci_vnosov!$A$6</f>
        <v>KVIT</v>
      </c>
      <c r="G15" s="49" t="str">
        <f>Vzorci_vnosov!$A$12</f>
        <v>D</v>
      </c>
      <c r="H15" s="53" t="str">
        <f>Vzorci_vnosov!$A$11</f>
        <v>X</v>
      </c>
      <c r="I15" s="52" t="s">
        <v>94</v>
      </c>
      <c r="J15" s="52" t="s">
        <v>26</v>
      </c>
      <c r="K15" s="49" t="str">
        <f>Vzorci_vnosov!$A$6</f>
        <v>KVIT</v>
      </c>
      <c r="L15" s="53" t="str">
        <f>Vzorci_vnosov!$A$26</f>
        <v>52¶</v>
      </c>
      <c r="M15" s="49" t="str">
        <f>Vzorci_vnosov!$A$5</f>
        <v>52</v>
      </c>
      <c r="N15" s="53" t="str">
        <f>Vzorci_vnosov!$A$35</f>
        <v>Ta</v>
      </c>
      <c r="O15" s="52"/>
      <c r="P15" s="49" t="str">
        <f>Vzorci_vnosov!$A$4</f>
        <v>51</v>
      </c>
      <c r="Q15" s="51" t="str">
        <f>Vzorci_vnosov!$A$23</f>
        <v>51☺</v>
      </c>
      <c r="R15" s="52"/>
      <c r="S15" s="56" t="str">
        <f>Vzorci_vnosov!$A$19</f>
        <v>KVIT$</v>
      </c>
      <c r="T15" s="52" t="s">
        <v>28</v>
      </c>
      <c r="U15" s="26" t="str">
        <f>Vzorci_vnosov!$C$8</f>
        <v>BOŽ</v>
      </c>
      <c r="V15" s="43">
        <f t="shared" si="1"/>
        <v>1</v>
      </c>
      <c r="W15" s="43">
        <f t="shared" si="2"/>
        <v>1</v>
      </c>
      <c r="X15" s="43">
        <f t="shared" si="3"/>
        <v>1</v>
      </c>
      <c r="Y15" s="43">
        <f t="shared" si="4"/>
        <v>2</v>
      </c>
      <c r="Z15" s="43">
        <f t="shared" si="5"/>
        <v>0</v>
      </c>
      <c r="AA15" s="43">
        <f t="shared" si="6"/>
        <v>1</v>
      </c>
      <c r="AB15" s="43">
        <f t="shared" si="7"/>
        <v>0</v>
      </c>
      <c r="AC15" s="43">
        <f t="shared" si="8"/>
        <v>4</v>
      </c>
      <c r="AD15" s="44">
        <f t="shared" si="9"/>
        <v>-1</v>
      </c>
      <c r="AE15" s="44">
        <f t="shared" si="10"/>
        <v>1</v>
      </c>
      <c r="AF15" s="43">
        <f t="shared" si="11"/>
        <v>3</v>
      </c>
      <c r="AG15" s="5" t="str">
        <f>Vzorci_vnosov!$A$15</f>
        <v>SO</v>
      </c>
      <c r="AH15" s="45" t="str">
        <f t="shared" si="12"/>
        <v>2</v>
      </c>
      <c r="AI15" s="45" t="str">
        <f t="shared" si="13"/>
        <v>☻</v>
      </c>
      <c r="AJ15" s="45" t="str">
        <f t="shared" si="14"/>
        <v>D</v>
      </c>
      <c r="AK15" s="45" t="str">
        <f t="shared" si="15"/>
        <v>T</v>
      </c>
      <c r="AL15" s="45" t="str">
        <f t="shared" si="16"/>
        <v>D</v>
      </c>
      <c r="AM15" s="45" t="str">
        <f t="shared" si="17"/>
        <v>X</v>
      </c>
      <c r="AN15" s="45" t="str">
        <f t="shared" si="18"/>
        <v>Z</v>
      </c>
      <c r="AO15" s="45" t="str">
        <f t="shared" si="19"/>
        <v>O</v>
      </c>
      <c r="AP15" s="45" t="str">
        <f t="shared" si="20"/>
        <v>T</v>
      </c>
      <c r="AQ15" s="45" t="str">
        <f t="shared" si="21"/>
        <v>¶</v>
      </c>
      <c r="AR15" s="45" t="str">
        <f t="shared" si="22"/>
        <v>2</v>
      </c>
      <c r="AS15" s="45" t="str">
        <f t="shared" si="23"/>
        <v>a</v>
      </c>
      <c r="AT15" s="45" t="str">
        <f t="shared" si="24"/>
        <v/>
      </c>
      <c r="AU15" s="45" t="str">
        <f t="shared" si="25"/>
        <v>1</v>
      </c>
      <c r="AV15" s="45" t="str">
        <f t="shared" si="26"/>
        <v>☺</v>
      </c>
      <c r="AW15" s="45" t="str">
        <f t="shared" si="27"/>
        <v/>
      </c>
      <c r="AX15" s="45" t="str">
        <f t="shared" si="28"/>
        <v>$</v>
      </c>
    </row>
    <row r="16" spans="1:52" ht="19.5" customHeight="1">
      <c r="A16" s="47">
        <v>44119</v>
      </c>
      <c r="B16" s="48" t="str">
        <f t="shared" si="0"/>
        <v>Thu</v>
      </c>
      <c r="C16" s="53" t="str">
        <f>Vzorci_vnosov!$A$32</f>
        <v>Am</v>
      </c>
      <c r="D16" s="53" t="str">
        <f>Vzorci_vnosov!$A$11</f>
        <v>X</v>
      </c>
      <c r="E16" s="49" t="str">
        <f>Vzorci_vnosov!$A$12</f>
        <v>D</v>
      </c>
      <c r="F16" s="49" t="str">
        <f>Vzorci_vnosov!$A$6</f>
        <v>KVIT</v>
      </c>
      <c r="G16" s="49" t="str">
        <f>Vzorci_vnosov!$A$12</f>
        <v>D</v>
      </c>
      <c r="H16" s="54" t="str">
        <f>Vzorci_vnosov!$A$17</f>
        <v>51$</v>
      </c>
      <c r="I16" s="52" t="s">
        <v>94</v>
      </c>
      <c r="J16" s="52" t="s">
        <v>26</v>
      </c>
      <c r="K16" s="53" t="str">
        <f>Vzorci_vnosov!$A$26</f>
        <v>52¶</v>
      </c>
      <c r="L16" s="52" t="s">
        <v>76</v>
      </c>
      <c r="M16" s="52" t="s">
        <v>76</v>
      </c>
      <c r="N16" s="49" t="str">
        <f>Vzorci_vnosov!$A$5</f>
        <v>52</v>
      </c>
      <c r="O16" s="52"/>
      <c r="P16" s="50" t="str">
        <f>Vzorci_vnosov!$A$7</f>
        <v>KVIT☻</v>
      </c>
      <c r="Q16" s="53" t="str">
        <f>Vzorci_vnosov!$A$11</f>
        <v>X</v>
      </c>
      <c r="R16" s="52"/>
      <c r="S16" s="52" t="s">
        <v>76</v>
      </c>
      <c r="T16" s="52" t="s">
        <v>70</v>
      </c>
      <c r="U16" s="26" t="str">
        <f>Vzorci_vnosov!$C$8</f>
        <v>BOŽ</v>
      </c>
      <c r="V16" s="43">
        <f t="shared" si="1"/>
        <v>1</v>
      </c>
      <c r="W16" s="43">
        <f t="shared" si="2"/>
        <v>0</v>
      </c>
      <c r="X16" s="43">
        <f t="shared" si="3"/>
        <v>1</v>
      </c>
      <c r="Y16" s="43">
        <f t="shared" si="4"/>
        <v>1</v>
      </c>
      <c r="Z16" s="43">
        <f t="shared" si="5"/>
        <v>0</v>
      </c>
      <c r="AA16" s="43">
        <f t="shared" si="6"/>
        <v>1</v>
      </c>
      <c r="AB16" s="43">
        <f t="shared" si="7"/>
        <v>0</v>
      </c>
      <c r="AC16" s="43">
        <f t="shared" si="8"/>
        <v>2</v>
      </c>
      <c r="AD16" s="44">
        <f t="shared" si="9"/>
        <v>-1</v>
      </c>
      <c r="AE16" s="44">
        <f t="shared" si="10"/>
        <v>2</v>
      </c>
      <c r="AF16" s="43">
        <f t="shared" si="11"/>
        <v>2</v>
      </c>
      <c r="AG16" s="8" t="str">
        <f>Vzorci_vnosov!$A$16</f>
        <v>☻</v>
      </c>
      <c r="AH16" s="45" t="str">
        <f t="shared" si="12"/>
        <v>m</v>
      </c>
      <c r="AI16" s="45" t="str">
        <f t="shared" si="13"/>
        <v>X</v>
      </c>
      <c r="AJ16" s="45" t="str">
        <f t="shared" si="14"/>
        <v>D</v>
      </c>
      <c r="AK16" s="45" t="str">
        <f t="shared" si="15"/>
        <v>T</v>
      </c>
      <c r="AL16" s="45" t="str">
        <f t="shared" si="16"/>
        <v>D</v>
      </c>
      <c r="AM16" s="45" t="str">
        <f t="shared" si="17"/>
        <v>$</v>
      </c>
      <c r="AN16" s="45" t="str">
        <f t="shared" si="18"/>
        <v>Z</v>
      </c>
      <c r="AO16" s="45" t="str">
        <f t="shared" si="19"/>
        <v>O</v>
      </c>
      <c r="AP16" s="45" t="str">
        <f t="shared" si="20"/>
        <v>¶</v>
      </c>
      <c r="AQ16" s="45" t="str">
        <f t="shared" si="21"/>
        <v>K</v>
      </c>
      <c r="AR16" s="45" t="str">
        <f t="shared" si="22"/>
        <v>K</v>
      </c>
      <c r="AS16" s="45" t="str">
        <f t="shared" si="23"/>
        <v>2</v>
      </c>
      <c r="AT16" s="45" t="str">
        <f t="shared" si="24"/>
        <v/>
      </c>
      <c r="AU16" s="45" t="str">
        <f t="shared" si="25"/>
        <v>☻</v>
      </c>
      <c r="AV16" s="45" t="str">
        <f t="shared" si="26"/>
        <v>X</v>
      </c>
      <c r="AW16" s="45" t="str">
        <f t="shared" si="27"/>
        <v/>
      </c>
      <c r="AX16" s="45" t="str">
        <f t="shared" si="28"/>
        <v>K</v>
      </c>
    </row>
    <row r="17" spans="1:50" ht="19.5" customHeight="1">
      <c r="A17" s="47">
        <v>44120</v>
      </c>
      <c r="B17" s="48" t="str">
        <f t="shared" si="0"/>
        <v>Fri</v>
      </c>
      <c r="C17" s="49" t="str">
        <f>Vzorci_vnosov!$A$5</f>
        <v>52</v>
      </c>
      <c r="D17" s="52" t="s">
        <v>75</v>
      </c>
      <c r="E17" s="49" t="str">
        <f>Vzorci_vnosov!$A$12</f>
        <v>D</v>
      </c>
      <c r="F17" s="50" t="str">
        <f>Vzorci_vnosov!$A$7</f>
        <v>KVIT☻</v>
      </c>
      <c r="G17" s="49" t="str">
        <f>Vzorci_vnosov!$A$12</f>
        <v>D</v>
      </c>
      <c r="H17" s="49" t="str">
        <f>Vzorci_vnosov!$A$4</f>
        <v>51</v>
      </c>
      <c r="I17" s="52" t="s">
        <v>94</v>
      </c>
      <c r="J17" s="52" t="s">
        <v>26</v>
      </c>
      <c r="K17" s="56" t="str">
        <f>Vzorci_vnosov!$A$19</f>
        <v>KVIT$</v>
      </c>
      <c r="L17" s="52" t="s">
        <v>76</v>
      </c>
      <c r="M17" s="49" t="str">
        <f>Vzorci_vnosov!$A$5</f>
        <v>52</v>
      </c>
      <c r="N17" s="49" t="str">
        <f>Vzorci_vnosov!$A$12</f>
        <v>D</v>
      </c>
      <c r="O17" s="52"/>
      <c r="P17" s="53" t="str">
        <f>Vzorci_vnosov!$A$11</f>
        <v>X</v>
      </c>
      <c r="Q17" s="53" t="str">
        <f>Vzorci_vnosov!$A$26</f>
        <v>52¶</v>
      </c>
      <c r="R17" s="52"/>
      <c r="S17" s="51" t="str">
        <f>Vzorci_vnosov!$A$23</f>
        <v>51☺</v>
      </c>
      <c r="T17" s="52" t="s">
        <v>32</v>
      </c>
      <c r="U17" s="78" t="s">
        <v>3</v>
      </c>
      <c r="V17" s="43">
        <f t="shared" si="1"/>
        <v>1</v>
      </c>
      <c r="W17" s="43">
        <f t="shared" si="2"/>
        <v>1</v>
      </c>
      <c r="X17" s="43">
        <f t="shared" si="3"/>
        <v>1</v>
      </c>
      <c r="Y17" s="43">
        <f t="shared" si="4"/>
        <v>2</v>
      </c>
      <c r="Z17" s="43">
        <f t="shared" si="5"/>
        <v>0</v>
      </c>
      <c r="AA17" s="43">
        <f t="shared" si="6"/>
        <v>1</v>
      </c>
      <c r="AB17" s="43">
        <f t="shared" si="7"/>
        <v>0</v>
      </c>
      <c r="AC17" s="43">
        <f t="shared" si="8"/>
        <v>2</v>
      </c>
      <c r="AD17" s="44">
        <f t="shared" si="9"/>
        <v>-1</v>
      </c>
      <c r="AE17" s="44">
        <f t="shared" si="10"/>
        <v>1</v>
      </c>
      <c r="AF17" s="43">
        <f t="shared" si="11"/>
        <v>3</v>
      </c>
      <c r="AG17" s="10" t="str">
        <f>Vzorci_vnosov!$A$17</f>
        <v>51$</v>
      </c>
      <c r="AH17" s="45" t="str">
        <f t="shared" si="12"/>
        <v>2</v>
      </c>
      <c r="AI17" s="45" t="str">
        <f t="shared" si="13"/>
        <v>F</v>
      </c>
      <c r="AJ17" s="45" t="str">
        <f t="shared" si="14"/>
        <v>D</v>
      </c>
      <c r="AK17" s="45" t="str">
        <f t="shared" si="15"/>
        <v>☻</v>
      </c>
      <c r="AL17" s="45" t="str">
        <f t="shared" si="16"/>
        <v>D</v>
      </c>
      <c r="AM17" s="45" t="str">
        <f t="shared" si="17"/>
        <v>1</v>
      </c>
      <c r="AN17" s="45" t="str">
        <f t="shared" si="18"/>
        <v>Z</v>
      </c>
      <c r="AO17" s="45" t="str">
        <f t="shared" si="19"/>
        <v>O</v>
      </c>
      <c r="AP17" s="45" t="str">
        <f t="shared" si="20"/>
        <v>$</v>
      </c>
      <c r="AQ17" s="45" t="str">
        <f t="shared" si="21"/>
        <v>K</v>
      </c>
      <c r="AR17" s="45" t="str">
        <f t="shared" si="22"/>
        <v>2</v>
      </c>
      <c r="AS17" s="45" t="str">
        <f t="shared" si="23"/>
        <v>D</v>
      </c>
      <c r="AT17" s="45" t="str">
        <f t="shared" si="24"/>
        <v/>
      </c>
      <c r="AU17" s="45" t="str">
        <f t="shared" si="25"/>
        <v>X</v>
      </c>
      <c r="AV17" s="45" t="str">
        <f t="shared" si="26"/>
        <v>¶</v>
      </c>
      <c r="AW17" s="45" t="str">
        <f t="shared" si="27"/>
        <v/>
      </c>
      <c r="AX17" s="45" t="str">
        <f t="shared" si="28"/>
        <v>☺</v>
      </c>
    </row>
    <row r="18" spans="1:50" ht="19.5" customHeight="1">
      <c r="A18" s="47">
        <v>44121</v>
      </c>
      <c r="B18" s="48" t="str">
        <f t="shared" si="0"/>
        <v>Sat</v>
      </c>
      <c r="C18" s="52"/>
      <c r="D18" s="52"/>
      <c r="E18" s="52"/>
      <c r="F18" s="52"/>
      <c r="G18" s="52"/>
      <c r="H18" s="52"/>
      <c r="I18" s="52"/>
      <c r="J18" s="52"/>
      <c r="K18" s="52"/>
      <c r="L18" s="42" t="str">
        <f>Vzorci_vnosov!$A$21</f>
        <v>☺</v>
      </c>
      <c r="M18" s="52"/>
      <c r="N18" s="52"/>
      <c r="O18" s="52"/>
      <c r="P18" s="52"/>
      <c r="Q18" s="54" t="str">
        <f>Vzorci_vnosov!$A$18</f>
        <v>52$</v>
      </c>
      <c r="R18" s="52"/>
      <c r="S18" s="52"/>
      <c r="T18" s="52" t="s">
        <v>71</v>
      </c>
      <c r="U18" s="78" t="s">
        <v>3</v>
      </c>
      <c r="V18" s="43">
        <f t="shared" si="1"/>
        <v>0</v>
      </c>
      <c r="W18" s="43">
        <f t="shared" si="2"/>
        <v>1</v>
      </c>
      <c r="X18" s="43">
        <f t="shared" si="3"/>
        <v>0</v>
      </c>
      <c r="Y18" s="43">
        <f t="shared" si="4"/>
        <v>1</v>
      </c>
      <c r="Z18" s="43">
        <f t="shared" si="5"/>
        <v>0</v>
      </c>
      <c r="AA18" s="43">
        <f t="shared" si="6"/>
        <v>0</v>
      </c>
      <c r="AB18" s="43">
        <f t="shared" si="7"/>
        <v>0</v>
      </c>
      <c r="AC18" s="43">
        <f t="shared" si="8"/>
        <v>0</v>
      </c>
      <c r="AD18" s="44">
        <f t="shared" si="9"/>
        <v>12</v>
      </c>
      <c r="AE18" s="44">
        <f t="shared" si="10"/>
        <v>0</v>
      </c>
      <c r="AF18" s="43">
        <f t="shared" si="11"/>
        <v>1</v>
      </c>
      <c r="AG18" s="10" t="str">
        <f>Vzorci_vnosov!$A$18</f>
        <v>52$</v>
      </c>
      <c r="AH18" s="45" t="str">
        <f t="shared" si="12"/>
        <v/>
      </c>
      <c r="AI18" s="45" t="str">
        <f t="shared" si="13"/>
        <v/>
      </c>
      <c r="AJ18" s="45" t="str">
        <f t="shared" si="14"/>
        <v/>
      </c>
      <c r="AK18" s="45" t="str">
        <f t="shared" si="15"/>
        <v/>
      </c>
      <c r="AL18" s="45" t="str">
        <f t="shared" si="16"/>
        <v/>
      </c>
      <c r="AM18" s="45" t="str">
        <f t="shared" si="17"/>
        <v/>
      </c>
      <c r="AN18" s="45" t="str">
        <f t="shared" si="18"/>
        <v/>
      </c>
      <c r="AO18" s="45" t="str">
        <f t="shared" si="19"/>
        <v/>
      </c>
      <c r="AP18" s="45" t="str">
        <f t="shared" si="20"/>
        <v/>
      </c>
      <c r="AQ18" s="45" t="str">
        <f t="shared" si="21"/>
        <v>☺</v>
      </c>
      <c r="AR18" s="45" t="str">
        <f t="shared" si="22"/>
        <v/>
      </c>
      <c r="AS18" s="45" t="str">
        <f t="shared" si="23"/>
        <v/>
      </c>
      <c r="AT18" s="45" t="str">
        <f t="shared" si="24"/>
        <v/>
      </c>
      <c r="AU18" s="45" t="str">
        <f t="shared" si="25"/>
        <v/>
      </c>
      <c r="AV18" s="45" t="str">
        <f t="shared" si="26"/>
        <v>$</v>
      </c>
      <c r="AW18" s="45" t="str">
        <f t="shared" si="27"/>
        <v/>
      </c>
      <c r="AX18" s="45" t="str">
        <f t="shared" si="28"/>
        <v/>
      </c>
    </row>
    <row r="19" spans="1:50" ht="19.5" customHeight="1">
      <c r="A19" s="47">
        <v>44122</v>
      </c>
      <c r="B19" s="48" t="str">
        <f t="shared" si="0"/>
        <v>Sun</v>
      </c>
      <c r="C19" s="52"/>
      <c r="D19" s="52"/>
      <c r="E19" s="52"/>
      <c r="F19" s="41" t="str">
        <f>Vzorci_vnosov!$A$14</f>
        <v>☻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42" t="str">
        <f>Vzorci_vnosov!$A$21</f>
        <v>☺</v>
      </c>
      <c r="T19" s="52" t="s">
        <v>32</v>
      </c>
      <c r="U19" s="78" t="s">
        <v>3</v>
      </c>
      <c r="V19" s="43">
        <f t="shared" si="1"/>
        <v>1</v>
      </c>
      <c r="W19" s="43">
        <f t="shared" si="2"/>
        <v>1</v>
      </c>
      <c r="X19" s="43">
        <f t="shared" si="3"/>
        <v>0</v>
      </c>
      <c r="Y19" s="43">
        <f t="shared" si="4"/>
        <v>0</v>
      </c>
      <c r="Z19" s="43">
        <f t="shared" si="5"/>
        <v>0</v>
      </c>
      <c r="AA19" s="43">
        <f t="shared" si="6"/>
        <v>0</v>
      </c>
      <c r="AB19" s="43">
        <f t="shared" si="7"/>
        <v>0</v>
      </c>
      <c r="AC19" s="43">
        <f t="shared" si="8"/>
        <v>0</v>
      </c>
      <c r="AD19" s="44">
        <f t="shared" si="9"/>
        <v>12</v>
      </c>
      <c r="AE19" s="44">
        <f t="shared" si="10"/>
        <v>0</v>
      </c>
      <c r="AF19" s="43">
        <f t="shared" si="11"/>
        <v>0</v>
      </c>
      <c r="AG19" s="11" t="str">
        <f>Vzorci_vnosov!$A$19</f>
        <v>KVIT$</v>
      </c>
      <c r="AH19" s="45" t="str">
        <f t="shared" si="12"/>
        <v/>
      </c>
      <c r="AI19" s="45" t="str">
        <f t="shared" si="13"/>
        <v/>
      </c>
      <c r="AJ19" s="45" t="str">
        <f t="shared" si="14"/>
        <v/>
      </c>
      <c r="AK19" s="45" t="str">
        <f t="shared" si="15"/>
        <v>☻</v>
      </c>
      <c r="AL19" s="45" t="str">
        <f t="shared" si="16"/>
        <v/>
      </c>
      <c r="AM19" s="45" t="str">
        <f t="shared" si="17"/>
        <v/>
      </c>
      <c r="AN19" s="45" t="str">
        <f t="shared" si="18"/>
        <v/>
      </c>
      <c r="AO19" s="45" t="str">
        <f t="shared" si="19"/>
        <v/>
      </c>
      <c r="AP19" s="45" t="str">
        <f t="shared" si="20"/>
        <v/>
      </c>
      <c r="AQ19" s="45" t="str">
        <f t="shared" si="21"/>
        <v/>
      </c>
      <c r="AR19" s="45" t="str">
        <f t="shared" si="22"/>
        <v/>
      </c>
      <c r="AS19" s="45" t="str">
        <f t="shared" si="23"/>
        <v/>
      </c>
      <c r="AT19" s="45" t="str">
        <f t="shared" si="24"/>
        <v/>
      </c>
      <c r="AU19" s="45" t="str">
        <f t="shared" si="25"/>
        <v/>
      </c>
      <c r="AV19" s="45" t="str">
        <f t="shared" si="26"/>
        <v/>
      </c>
      <c r="AW19" s="45" t="str">
        <f t="shared" si="27"/>
        <v/>
      </c>
      <c r="AX19" s="45" t="str">
        <f t="shared" si="28"/>
        <v>☺</v>
      </c>
    </row>
    <row r="20" spans="1:50" ht="19.5" customHeight="1">
      <c r="A20" s="47">
        <v>44123</v>
      </c>
      <c r="B20" s="48" t="str">
        <f t="shared" si="0"/>
        <v>Mon</v>
      </c>
      <c r="C20" s="53" t="str">
        <f>Vzorci_vnosov!$A$11</f>
        <v>X</v>
      </c>
      <c r="D20" s="49" t="str">
        <f>Vzorci_vnosov!$A$12</f>
        <v>D</v>
      </c>
      <c r="E20" s="49" t="str">
        <f>Vzorci_vnosov!$A$6</f>
        <v>KVIT</v>
      </c>
      <c r="F20" s="53" t="str">
        <f>Vzorci_vnosov!$A$11</f>
        <v>X</v>
      </c>
      <c r="G20" s="58" t="str">
        <f>Vzorci_vnosov!$A$28</f>
        <v>KO</v>
      </c>
      <c r="H20" s="53" t="str">
        <f>Vzorci_vnosov!$A$26</f>
        <v>52¶</v>
      </c>
      <c r="I20" s="52" t="s">
        <v>94</v>
      </c>
      <c r="J20" s="50" t="str">
        <f>Vzorci_vnosov!$A$7</f>
        <v>KVIT☻</v>
      </c>
      <c r="K20" s="56" t="str">
        <f>Vzorci_vnosov!$A$19</f>
        <v>KVIT$</v>
      </c>
      <c r="L20" s="49" t="str">
        <f>Vzorci_vnosov!$A$4</f>
        <v>51</v>
      </c>
      <c r="M20" s="49" t="str">
        <f>Vzorci_vnosov!$A$5</f>
        <v>52</v>
      </c>
      <c r="N20" s="49" t="s">
        <v>96</v>
      </c>
      <c r="O20" s="52"/>
      <c r="P20" s="49" t="str">
        <f>Vzorci_vnosov!$A$6</f>
        <v>KVIT</v>
      </c>
      <c r="Q20" s="49" t="str">
        <f>Vzorci_vnosov!$A$5</f>
        <v>52</v>
      </c>
      <c r="R20" s="52"/>
      <c r="S20" s="53" t="str">
        <f>Vzorci_vnosov!$A$11</f>
        <v>X</v>
      </c>
      <c r="T20" s="52" t="s">
        <v>70</v>
      </c>
      <c r="U20" s="26" t="str">
        <f>Vzorci_vnosov!$C$15</f>
        <v>BUT</v>
      </c>
      <c r="V20" s="43">
        <f t="shared" si="1"/>
        <v>1</v>
      </c>
      <c r="W20" s="43">
        <f t="shared" si="2"/>
        <v>0</v>
      </c>
      <c r="X20" s="43">
        <f t="shared" si="3"/>
        <v>1</v>
      </c>
      <c r="Y20" s="43">
        <f t="shared" si="4"/>
        <v>2</v>
      </c>
      <c r="Z20" s="43">
        <f t="shared" si="5"/>
        <v>0</v>
      </c>
      <c r="AA20" s="43">
        <f t="shared" si="6"/>
        <v>1</v>
      </c>
      <c r="AB20" s="43">
        <f t="shared" si="7"/>
        <v>0</v>
      </c>
      <c r="AC20" s="43">
        <f t="shared" si="8"/>
        <v>4</v>
      </c>
      <c r="AD20" s="44">
        <f t="shared" si="9"/>
        <v>-1</v>
      </c>
      <c r="AE20" s="44">
        <f t="shared" si="10"/>
        <v>3</v>
      </c>
      <c r="AF20" s="43">
        <f t="shared" si="11"/>
        <v>3</v>
      </c>
      <c r="AG20" s="12" t="str">
        <f>Vzorci_vnosov!$A$20</f>
        <v>☺</v>
      </c>
      <c r="AH20" s="45" t="str">
        <f t="shared" si="12"/>
        <v>X</v>
      </c>
      <c r="AI20" s="45" t="str">
        <f t="shared" si="13"/>
        <v>D</v>
      </c>
      <c r="AJ20" s="45" t="str">
        <f t="shared" si="14"/>
        <v>T</v>
      </c>
      <c r="AK20" s="45" t="str">
        <f t="shared" si="15"/>
        <v>X</v>
      </c>
      <c r="AL20" s="45" t="str">
        <f t="shared" si="16"/>
        <v>O</v>
      </c>
      <c r="AM20" s="45" t="str">
        <f t="shared" si="17"/>
        <v>¶</v>
      </c>
      <c r="AN20" s="45" t="str">
        <f t="shared" si="18"/>
        <v>Z</v>
      </c>
      <c r="AO20" s="45" t="str">
        <f t="shared" si="19"/>
        <v>☻</v>
      </c>
      <c r="AP20" s="45" t="str">
        <f t="shared" si="20"/>
        <v>$</v>
      </c>
      <c r="AQ20" s="45" t="str">
        <f t="shared" si="21"/>
        <v>1</v>
      </c>
      <c r="AR20" s="45" t="str">
        <f t="shared" si="22"/>
        <v>2</v>
      </c>
      <c r="AS20" s="45" t="str">
        <f t="shared" si="23"/>
        <v>3</v>
      </c>
      <c r="AT20" s="45" t="str">
        <f t="shared" si="24"/>
        <v/>
      </c>
      <c r="AU20" s="45" t="str">
        <f t="shared" si="25"/>
        <v>T</v>
      </c>
      <c r="AV20" s="45" t="str">
        <f t="shared" si="26"/>
        <v>2</v>
      </c>
      <c r="AW20" s="45" t="str">
        <f t="shared" si="27"/>
        <v/>
      </c>
      <c r="AX20" s="45" t="str">
        <f t="shared" si="28"/>
        <v>X</v>
      </c>
    </row>
    <row r="21" spans="1:50" ht="19.5" customHeight="1">
      <c r="A21" s="47">
        <v>44124</v>
      </c>
      <c r="B21" s="48" t="str">
        <f t="shared" si="0"/>
        <v>Tue</v>
      </c>
      <c r="C21" s="49" t="str">
        <f>Vzorci_vnosov!$A$5</f>
        <v>52</v>
      </c>
      <c r="D21" s="49" t="str">
        <f>Vzorci_vnosov!$A$12</f>
        <v>D</v>
      </c>
      <c r="E21" s="50" t="str">
        <f>Vzorci_vnosov!$A$7</f>
        <v>KVIT☻</v>
      </c>
      <c r="F21" s="53" t="str">
        <f>Vzorci_vnosov!$A$26</f>
        <v>52¶</v>
      </c>
      <c r="G21" s="58" t="str">
        <f>Vzorci_vnosov!$A$28</f>
        <v>KO</v>
      </c>
      <c r="H21" s="53" t="str">
        <f>Vzorci_vnosov!$A$32</f>
        <v>Am</v>
      </c>
      <c r="I21" s="52" t="s">
        <v>94</v>
      </c>
      <c r="J21" s="53" t="str">
        <f>Vzorci_vnosov!$A$11</f>
        <v>X</v>
      </c>
      <c r="K21" s="49" t="str">
        <f>Vzorci_vnosov!$A$6</f>
        <v>KVIT</v>
      </c>
      <c r="L21" s="49" t="s">
        <v>97</v>
      </c>
      <c r="M21" s="49" t="str">
        <f>Vzorci_vnosov!$A$5</f>
        <v>52</v>
      </c>
      <c r="N21" s="49" t="str">
        <f>Vzorci_vnosov!$A$8</f>
        <v>U</v>
      </c>
      <c r="O21" s="52"/>
      <c r="P21" s="49" t="str">
        <f>Vzorci_vnosov!$A$6</f>
        <v>KVIT</v>
      </c>
      <c r="Q21" s="49" t="str">
        <f>Vzorci_vnosov!$A$12</f>
        <v>D</v>
      </c>
      <c r="R21" s="52"/>
      <c r="S21" s="49" t="str">
        <f>Vzorci_vnosov!$A$4</f>
        <v>51</v>
      </c>
      <c r="T21" s="52" t="s">
        <v>72</v>
      </c>
      <c r="U21" s="26" t="str">
        <f>Vzorci_vnosov!$C$15</f>
        <v>BUT</v>
      </c>
      <c r="V21" s="43">
        <f t="shared" si="1"/>
        <v>1</v>
      </c>
      <c r="W21" s="43">
        <f t="shared" si="2"/>
        <v>0</v>
      </c>
      <c r="X21" s="43">
        <f t="shared" si="3"/>
        <v>1</v>
      </c>
      <c r="Y21" s="43">
        <f t="shared" si="4"/>
        <v>2</v>
      </c>
      <c r="Z21" s="43">
        <f t="shared" si="5"/>
        <v>0</v>
      </c>
      <c r="AA21" s="43">
        <f t="shared" si="6"/>
        <v>1</v>
      </c>
      <c r="AB21" s="43">
        <f t="shared" si="7"/>
        <v>1</v>
      </c>
      <c r="AC21" s="43">
        <f t="shared" si="8"/>
        <v>3</v>
      </c>
      <c r="AD21" s="44">
        <f t="shared" si="9"/>
        <v>-1</v>
      </c>
      <c r="AE21" s="44">
        <f t="shared" si="10"/>
        <v>1</v>
      </c>
      <c r="AF21" s="43">
        <f t="shared" si="11"/>
        <v>3</v>
      </c>
      <c r="AG21" s="13" t="str">
        <f>Vzorci_vnosov!$A$21</f>
        <v>☺</v>
      </c>
      <c r="AH21" s="45" t="str">
        <f t="shared" si="12"/>
        <v>2</v>
      </c>
      <c r="AI21" s="45" t="str">
        <f t="shared" si="13"/>
        <v>D</v>
      </c>
      <c r="AJ21" s="45" t="str">
        <f t="shared" si="14"/>
        <v>☻</v>
      </c>
      <c r="AK21" s="45" t="str">
        <f t="shared" si="15"/>
        <v>¶</v>
      </c>
      <c r="AL21" s="45" t="str">
        <f t="shared" si="16"/>
        <v>O</v>
      </c>
      <c r="AM21" s="45" t="str">
        <f t="shared" si="17"/>
        <v>m</v>
      </c>
      <c r="AN21" s="45" t="str">
        <f t="shared" si="18"/>
        <v>Z</v>
      </c>
      <c r="AO21" s="45" t="str">
        <f t="shared" si="19"/>
        <v>X</v>
      </c>
      <c r="AP21" s="45" t="str">
        <f t="shared" si="20"/>
        <v>T</v>
      </c>
      <c r="AQ21" s="45" t="str">
        <f t="shared" si="21"/>
        <v>A</v>
      </c>
      <c r="AR21" s="45" t="str">
        <f t="shared" si="22"/>
        <v>2</v>
      </c>
      <c r="AS21" s="45" t="str">
        <f t="shared" si="23"/>
        <v>U</v>
      </c>
      <c r="AT21" s="45" t="str">
        <f t="shared" si="24"/>
        <v/>
      </c>
      <c r="AU21" s="45" t="str">
        <f t="shared" si="25"/>
        <v>T</v>
      </c>
      <c r="AV21" s="45" t="str">
        <f t="shared" si="26"/>
        <v>D</v>
      </c>
      <c r="AW21" s="45" t="str">
        <f t="shared" si="27"/>
        <v/>
      </c>
      <c r="AX21" s="45" t="str">
        <f t="shared" si="28"/>
        <v>1</v>
      </c>
    </row>
    <row r="22" spans="1:50" ht="19.5" customHeight="1">
      <c r="A22" s="47">
        <v>44125</v>
      </c>
      <c r="B22" s="48" t="str">
        <f t="shared" si="0"/>
        <v>Wed</v>
      </c>
      <c r="C22" s="49" t="str">
        <f>Vzorci_vnosov!$A$5</f>
        <v>52</v>
      </c>
      <c r="D22" s="49" t="str">
        <f>Vzorci_vnosov!$A$12</f>
        <v>D</v>
      </c>
      <c r="E22" s="53" t="str">
        <f>Vzorci_vnosov!$A$11</f>
        <v>X</v>
      </c>
      <c r="F22" s="49" t="str">
        <f>Vzorci_vnosov!$A$6</f>
        <v>KVIT</v>
      </c>
      <c r="G22" s="58" t="str">
        <f>Vzorci_vnosov!$A$28</f>
        <v>KO</v>
      </c>
      <c r="H22" s="49" t="str">
        <f>Vzorci_vnosov!$A$4</f>
        <v>51</v>
      </c>
      <c r="I22" s="52" t="s">
        <v>94</v>
      </c>
      <c r="J22" s="49" t="str">
        <f>Vzorci_vnosov!$A$6</f>
        <v>KVIT</v>
      </c>
      <c r="K22" s="50" t="str">
        <f>Vzorci_vnosov!$A$7</f>
        <v>KVIT☻</v>
      </c>
      <c r="L22" s="54" t="str">
        <f>Vzorci_vnosov!$A$18</f>
        <v>52$</v>
      </c>
      <c r="M22" s="49" t="s">
        <v>76</v>
      </c>
      <c r="N22" s="53" t="str">
        <f>Vzorci_vnosov!$A$26</f>
        <v>52¶</v>
      </c>
      <c r="O22" s="52"/>
      <c r="P22" s="49" t="str">
        <f>Vzorci_vnosov!$A$6</f>
        <v>KVIT</v>
      </c>
      <c r="Q22" s="53" t="str">
        <f>Vzorci_vnosov!$A$35</f>
        <v>Ta</v>
      </c>
      <c r="R22" s="52"/>
      <c r="S22" s="81" t="str">
        <f>Vzorci_vnosov!$A$27</f>
        <v>KVIT☺</v>
      </c>
      <c r="T22" s="52" t="s">
        <v>32</v>
      </c>
      <c r="U22" s="26" t="str">
        <f>Vzorci_vnosov!$C$15</f>
        <v>BUT</v>
      </c>
      <c r="V22" s="43">
        <f t="shared" si="1"/>
        <v>1</v>
      </c>
      <c r="W22" s="43">
        <f t="shared" si="2"/>
        <v>1</v>
      </c>
      <c r="X22" s="43">
        <f t="shared" si="3"/>
        <v>1</v>
      </c>
      <c r="Y22" s="43">
        <f t="shared" si="4"/>
        <v>2</v>
      </c>
      <c r="Z22" s="43">
        <f t="shared" si="5"/>
        <v>0</v>
      </c>
      <c r="AA22" s="43">
        <f t="shared" si="6"/>
        <v>1</v>
      </c>
      <c r="AB22" s="43">
        <f t="shared" si="7"/>
        <v>0</v>
      </c>
      <c r="AC22" s="43">
        <f t="shared" si="8"/>
        <v>4</v>
      </c>
      <c r="AD22" s="44">
        <f t="shared" si="9"/>
        <v>-1</v>
      </c>
      <c r="AE22" s="44">
        <f t="shared" si="10"/>
        <v>1</v>
      </c>
      <c r="AF22" s="43">
        <f t="shared" si="11"/>
        <v>3</v>
      </c>
      <c r="AG22" s="14" t="str">
        <f>Vzorci_vnosov!$A$22</f>
        <v>U☺</v>
      </c>
      <c r="AH22" s="45" t="str">
        <f t="shared" si="12"/>
        <v>2</v>
      </c>
      <c r="AI22" s="45" t="str">
        <f t="shared" si="13"/>
        <v>D</v>
      </c>
      <c r="AJ22" s="45" t="str">
        <f t="shared" si="14"/>
        <v>X</v>
      </c>
      <c r="AK22" s="45" t="str">
        <f t="shared" si="15"/>
        <v>T</v>
      </c>
      <c r="AL22" s="45" t="str">
        <f t="shared" si="16"/>
        <v>O</v>
      </c>
      <c r="AM22" s="45" t="str">
        <f t="shared" si="17"/>
        <v>1</v>
      </c>
      <c r="AN22" s="45" t="str">
        <f t="shared" si="18"/>
        <v>Z</v>
      </c>
      <c r="AO22" s="45" t="str">
        <f t="shared" si="19"/>
        <v>T</v>
      </c>
      <c r="AP22" s="45" t="str">
        <f t="shared" si="20"/>
        <v>☻</v>
      </c>
      <c r="AQ22" s="45" t="str">
        <f t="shared" si="21"/>
        <v>$</v>
      </c>
      <c r="AR22" s="45" t="str">
        <f t="shared" si="22"/>
        <v>K</v>
      </c>
      <c r="AS22" s="45" t="str">
        <f t="shared" si="23"/>
        <v>¶</v>
      </c>
      <c r="AT22" s="45" t="str">
        <f t="shared" si="24"/>
        <v/>
      </c>
      <c r="AU22" s="45" t="str">
        <f t="shared" si="25"/>
        <v>T</v>
      </c>
      <c r="AV22" s="45" t="str">
        <f t="shared" si="26"/>
        <v>a</v>
      </c>
      <c r="AW22" s="45" t="str">
        <f t="shared" si="27"/>
        <v/>
      </c>
      <c r="AX22" s="45" t="str">
        <f t="shared" si="28"/>
        <v>☺</v>
      </c>
    </row>
    <row r="23" spans="1:50" ht="19.5" customHeight="1">
      <c r="A23" s="47">
        <v>44126</v>
      </c>
      <c r="B23" s="48" t="str">
        <f t="shared" si="0"/>
        <v>Thu</v>
      </c>
      <c r="C23" s="49" t="str">
        <f>Vzorci_vnosov!$A$5</f>
        <v>52</v>
      </c>
      <c r="D23" s="49" t="str">
        <f>Vzorci_vnosov!$A$12</f>
        <v>D</v>
      </c>
      <c r="E23" s="50" t="str">
        <f>Vzorci_vnosov!$A$7</f>
        <v>KVIT☻</v>
      </c>
      <c r="F23" s="49" t="str">
        <f>Vzorci_vnosov!$A$6</f>
        <v>KVIT</v>
      </c>
      <c r="G23" s="49" t="str">
        <f>Vzorci_vnosov!$A$5</f>
        <v>52</v>
      </c>
      <c r="H23" s="49" t="str">
        <f>Vzorci_vnosov!$A$4</f>
        <v>51</v>
      </c>
      <c r="I23" s="52" t="s">
        <v>94</v>
      </c>
      <c r="J23" s="53" t="str">
        <f>Vzorci_vnosov!$A$26</f>
        <v>52¶</v>
      </c>
      <c r="K23" s="53" t="str">
        <f>Vzorci_vnosov!$A$11</f>
        <v>X</v>
      </c>
      <c r="L23" s="53" t="str">
        <f>Vzorci_vnosov!$A$32</f>
        <v>Am</v>
      </c>
      <c r="M23" s="53" t="str">
        <f>Vzorci_vnosov!$A$32</f>
        <v>Am</v>
      </c>
      <c r="N23" s="49" t="str">
        <f>Vzorci_vnosov!$A$8</f>
        <v>U</v>
      </c>
      <c r="O23" s="52"/>
      <c r="P23" s="56" t="str">
        <f>Vzorci_vnosov!$A$19</f>
        <v>KVIT$</v>
      </c>
      <c r="Q23" s="51" t="str">
        <f>Vzorci_vnosov!$A$23</f>
        <v>51☺</v>
      </c>
      <c r="R23" s="52"/>
      <c r="S23" s="53" t="str">
        <f>Vzorci_vnosov!$A$11</f>
        <v>X</v>
      </c>
      <c r="T23" s="52" t="s">
        <v>15</v>
      </c>
      <c r="U23" s="26" t="str">
        <f>Vzorci_vnosov!$C$7</f>
        <v>MIO</v>
      </c>
      <c r="V23" s="43">
        <f t="shared" si="1"/>
        <v>1</v>
      </c>
      <c r="W23" s="43">
        <f t="shared" si="2"/>
        <v>1</v>
      </c>
      <c r="X23" s="43">
        <f t="shared" si="3"/>
        <v>1</v>
      </c>
      <c r="Y23" s="43">
        <f t="shared" si="4"/>
        <v>2</v>
      </c>
      <c r="Z23" s="43">
        <f t="shared" si="5"/>
        <v>0</v>
      </c>
      <c r="AA23" s="43">
        <f t="shared" si="6"/>
        <v>1</v>
      </c>
      <c r="AB23" s="43">
        <f t="shared" si="7"/>
        <v>1</v>
      </c>
      <c r="AC23" s="43">
        <f t="shared" si="8"/>
        <v>3</v>
      </c>
      <c r="AD23" s="44">
        <f t="shared" si="9"/>
        <v>-1</v>
      </c>
      <c r="AE23" s="44">
        <f t="shared" si="10"/>
        <v>2</v>
      </c>
      <c r="AF23" s="43">
        <f t="shared" si="11"/>
        <v>3</v>
      </c>
      <c r="AG23" s="14" t="str">
        <f>Vzorci_vnosov!$A$23</f>
        <v>51☺</v>
      </c>
      <c r="AH23" s="45" t="str">
        <f t="shared" si="12"/>
        <v>2</v>
      </c>
      <c r="AI23" s="45" t="str">
        <f t="shared" si="13"/>
        <v>D</v>
      </c>
      <c r="AJ23" s="45" t="str">
        <f t="shared" si="14"/>
        <v>☻</v>
      </c>
      <c r="AK23" s="45" t="str">
        <f t="shared" si="15"/>
        <v>T</v>
      </c>
      <c r="AL23" s="45" t="str">
        <f t="shared" si="16"/>
        <v>2</v>
      </c>
      <c r="AM23" s="45" t="str">
        <f t="shared" si="17"/>
        <v>1</v>
      </c>
      <c r="AN23" s="45" t="str">
        <f t="shared" si="18"/>
        <v>Z</v>
      </c>
      <c r="AO23" s="45" t="str">
        <f t="shared" si="19"/>
        <v>¶</v>
      </c>
      <c r="AP23" s="45" t="str">
        <f t="shared" si="20"/>
        <v>X</v>
      </c>
      <c r="AQ23" s="45" t="str">
        <f t="shared" si="21"/>
        <v>m</v>
      </c>
      <c r="AR23" s="45" t="str">
        <f t="shared" si="22"/>
        <v>m</v>
      </c>
      <c r="AS23" s="45" t="str">
        <f t="shared" si="23"/>
        <v>U</v>
      </c>
      <c r="AT23" s="45" t="str">
        <f t="shared" si="24"/>
        <v/>
      </c>
      <c r="AU23" s="45" t="str">
        <f t="shared" si="25"/>
        <v>$</v>
      </c>
      <c r="AV23" s="45" t="str">
        <f t="shared" si="26"/>
        <v>☺</v>
      </c>
      <c r="AW23" s="45" t="str">
        <f t="shared" si="27"/>
        <v/>
      </c>
      <c r="AX23" s="45" t="str">
        <f t="shared" si="28"/>
        <v>X</v>
      </c>
    </row>
    <row r="24" spans="1:50" ht="19.5" customHeight="1">
      <c r="A24" s="47">
        <v>44127</v>
      </c>
      <c r="B24" s="48" t="str">
        <f t="shared" si="0"/>
        <v>Fri</v>
      </c>
      <c r="C24" s="49" t="str">
        <f>Vzorci_vnosov!$A$5</f>
        <v>52</v>
      </c>
      <c r="D24" s="49" t="str">
        <f>Vzorci_vnosov!$A$12</f>
        <v>D</v>
      </c>
      <c r="E24" s="53" t="str">
        <f>Vzorci_vnosov!$A$11</f>
        <v>X</v>
      </c>
      <c r="F24" s="49" t="str">
        <f>Vzorci_vnosov!$A$13</f>
        <v>BOL</v>
      </c>
      <c r="G24" s="51" t="str">
        <f>Vzorci_vnosov!$A$23</f>
        <v>51☺</v>
      </c>
      <c r="H24" s="49" t="str">
        <f>Vzorci_vnosov!$A$4</f>
        <v>51</v>
      </c>
      <c r="I24" s="52" t="s">
        <v>94</v>
      </c>
      <c r="J24" s="49" t="str">
        <f>Vzorci_vnosov!$A$5</f>
        <v>52</v>
      </c>
      <c r="K24" s="49" t="str">
        <f>Vzorci_vnosov!$A$13</f>
        <v>BOL</v>
      </c>
      <c r="L24" s="49" t="s">
        <v>98</v>
      </c>
      <c r="M24" s="53" t="str">
        <f>Vzorci_vnosov!$A$26</f>
        <v>52¶</v>
      </c>
      <c r="N24" s="50" t="str">
        <f>Vzorci_vnosov!$A$7</f>
        <v>KVIT☻</v>
      </c>
      <c r="O24" s="52"/>
      <c r="P24" s="49" t="str">
        <f>Vzorci_vnosov!$A$6</f>
        <v>KVIT</v>
      </c>
      <c r="Q24" s="53" t="str">
        <f>Vzorci_vnosov!$A$11</f>
        <v>X</v>
      </c>
      <c r="R24" s="52"/>
      <c r="S24" s="49" t="s">
        <v>98</v>
      </c>
      <c r="T24" s="52" t="s">
        <v>9</v>
      </c>
      <c r="U24" s="26" t="s">
        <v>28</v>
      </c>
      <c r="V24" s="43">
        <f t="shared" si="1"/>
        <v>1</v>
      </c>
      <c r="W24" s="43">
        <f t="shared" si="2"/>
        <v>1</v>
      </c>
      <c r="X24" s="43">
        <f t="shared" si="3"/>
        <v>1</v>
      </c>
      <c r="Y24" s="43">
        <f t="shared" si="4"/>
        <v>2</v>
      </c>
      <c r="Z24" s="43">
        <f t="shared" si="5"/>
        <v>0</v>
      </c>
      <c r="AA24" s="43">
        <f t="shared" si="6"/>
        <v>1</v>
      </c>
      <c r="AB24" s="43">
        <f t="shared" si="7"/>
        <v>0</v>
      </c>
      <c r="AC24" s="43">
        <f t="shared" si="8"/>
        <v>2</v>
      </c>
      <c r="AD24" s="44">
        <f t="shared" si="9"/>
        <v>-1</v>
      </c>
      <c r="AE24" s="44">
        <f t="shared" si="10"/>
        <v>2</v>
      </c>
      <c r="AF24" s="43">
        <f t="shared" si="11"/>
        <v>3</v>
      </c>
      <c r="AG24" s="14" t="str">
        <f>Vzorci_vnosov!$A$24</f>
        <v>52☺</v>
      </c>
      <c r="AH24" s="45" t="str">
        <f t="shared" si="12"/>
        <v>2</v>
      </c>
      <c r="AI24" s="45" t="str">
        <f t="shared" si="13"/>
        <v>D</v>
      </c>
      <c r="AJ24" s="45" t="str">
        <f t="shared" si="14"/>
        <v>X</v>
      </c>
      <c r="AK24" s="45" t="str">
        <f t="shared" si="15"/>
        <v>L</v>
      </c>
      <c r="AL24" s="45" t="str">
        <f t="shared" si="16"/>
        <v>☺</v>
      </c>
      <c r="AM24" s="45" t="str">
        <f t="shared" si="17"/>
        <v>1</v>
      </c>
      <c r="AN24" s="45" t="str">
        <f t="shared" si="18"/>
        <v>Z</v>
      </c>
      <c r="AO24" s="45" t="str">
        <f t="shared" si="19"/>
        <v>2</v>
      </c>
      <c r="AP24" s="45" t="str">
        <f t="shared" si="20"/>
        <v>L</v>
      </c>
      <c r="AQ24" s="45" t="str">
        <f t="shared" si="21"/>
        <v>G</v>
      </c>
      <c r="AR24" s="45" t="str">
        <f t="shared" si="22"/>
        <v>¶</v>
      </c>
      <c r="AS24" s="45" t="str">
        <f t="shared" si="23"/>
        <v>☻</v>
      </c>
      <c r="AT24" s="45" t="str">
        <f t="shared" si="24"/>
        <v/>
      </c>
      <c r="AU24" s="45" t="str">
        <f t="shared" si="25"/>
        <v>T</v>
      </c>
      <c r="AV24" s="45" t="str">
        <f t="shared" si="26"/>
        <v>X</v>
      </c>
      <c r="AW24" s="45" t="str">
        <f t="shared" si="27"/>
        <v/>
      </c>
      <c r="AX24" s="45" t="str">
        <f t="shared" si="28"/>
        <v>G</v>
      </c>
    </row>
    <row r="25" spans="1:50" ht="19.5" customHeight="1">
      <c r="A25" s="47">
        <v>44128</v>
      </c>
      <c r="B25" s="48" t="str">
        <f t="shared" si="0"/>
        <v>Sat</v>
      </c>
      <c r="C25" s="52"/>
      <c r="D25" s="52"/>
      <c r="E25" s="52"/>
      <c r="F25" s="52"/>
      <c r="G25" s="52"/>
      <c r="H25" s="42" t="str">
        <f>Vzorci_vnosov!$A$21</f>
        <v>☺</v>
      </c>
      <c r="I25" s="52"/>
      <c r="J25" s="41" t="str">
        <f>Vzorci_vnosov!$A$14</f>
        <v>☻</v>
      </c>
      <c r="K25" s="52"/>
      <c r="L25" s="54" t="str">
        <f>Vzorci_vnosov!$A$18</f>
        <v>52$</v>
      </c>
      <c r="M25" s="52"/>
      <c r="N25" s="52"/>
      <c r="O25" s="52"/>
      <c r="P25" s="52"/>
      <c r="Q25" s="52"/>
      <c r="R25" s="52"/>
      <c r="S25" s="52"/>
      <c r="T25" s="52" t="s">
        <v>11</v>
      </c>
      <c r="U25" s="78" t="s">
        <v>28</v>
      </c>
      <c r="V25" s="43">
        <f t="shared" si="1"/>
        <v>1</v>
      </c>
      <c r="W25" s="43">
        <f t="shared" si="2"/>
        <v>1</v>
      </c>
      <c r="X25" s="43">
        <f t="shared" si="3"/>
        <v>0</v>
      </c>
      <c r="Y25" s="43">
        <f t="shared" si="4"/>
        <v>1</v>
      </c>
      <c r="Z25" s="43">
        <f t="shared" si="5"/>
        <v>0</v>
      </c>
      <c r="AA25" s="43">
        <f t="shared" si="6"/>
        <v>0</v>
      </c>
      <c r="AB25" s="43">
        <f t="shared" si="7"/>
        <v>0</v>
      </c>
      <c r="AC25" s="43">
        <f t="shared" si="8"/>
        <v>0</v>
      </c>
      <c r="AD25" s="44">
        <f t="shared" si="9"/>
        <v>11</v>
      </c>
      <c r="AE25" s="44">
        <f t="shared" si="10"/>
        <v>0</v>
      </c>
      <c r="AF25" s="43">
        <f t="shared" si="11"/>
        <v>1</v>
      </c>
      <c r="AG25" s="8" t="str">
        <f>Vzorci_vnosov!$A$25</f>
        <v>51¶</v>
      </c>
      <c r="AH25" s="45" t="str">
        <f t="shared" si="12"/>
        <v/>
      </c>
      <c r="AI25" s="45" t="str">
        <f t="shared" si="13"/>
        <v/>
      </c>
      <c r="AJ25" s="45" t="str">
        <f t="shared" si="14"/>
        <v/>
      </c>
      <c r="AK25" s="45" t="str">
        <f t="shared" si="15"/>
        <v/>
      </c>
      <c r="AL25" s="45" t="str">
        <f t="shared" si="16"/>
        <v/>
      </c>
      <c r="AM25" s="45" t="str">
        <f t="shared" si="17"/>
        <v>☺</v>
      </c>
      <c r="AN25" s="45" t="str">
        <f t="shared" si="18"/>
        <v/>
      </c>
      <c r="AO25" s="45" t="str">
        <f t="shared" si="19"/>
        <v>☻</v>
      </c>
      <c r="AP25" s="45" t="str">
        <f t="shared" si="20"/>
        <v/>
      </c>
      <c r="AQ25" s="45" t="str">
        <f t="shared" si="21"/>
        <v>$</v>
      </c>
      <c r="AR25" s="45" t="str">
        <f t="shared" si="22"/>
        <v/>
      </c>
      <c r="AS25" s="45" t="str">
        <f t="shared" si="23"/>
        <v/>
      </c>
      <c r="AT25" s="45" t="str">
        <f t="shared" si="24"/>
        <v/>
      </c>
      <c r="AU25" s="45" t="str">
        <f t="shared" si="25"/>
        <v/>
      </c>
      <c r="AV25" s="45" t="str">
        <f t="shared" si="26"/>
        <v/>
      </c>
      <c r="AW25" s="45" t="str">
        <f t="shared" si="27"/>
        <v/>
      </c>
      <c r="AX25" s="45" t="str">
        <f t="shared" si="28"/>
        <v/>
      </c>
    </row>
    <row r="26" spans="1:50" ht="19.5" customHeight="1">
      <c r="A26" s="47">
        <v>44129</v>
      </c>
      <c r="B26" s="48" t="str">
        <f t="shared" si="0"/>
        <v>Sun</v>
      </c>
      <c r="C26" s="52"/>
      <c r="D26" s="52"/>
      <c r="E26" s="41" t="str">
        <f>Vzorci_vnosov!$A$14</f>
        <v>☻</v>
      </c>
      <c r="F26" s="52"/>
      <c r="G26" s="52"/>
      <c r="H26" s="52"/>
      <c r="I26" s="42" t="str">
        <f>Vzorci_vnosov!$A$21</f>
        <v>☺</v>
      </c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 t="s">
        <v>13</v>
      </c>
      <c r="U26" s="78" t="s">
        <v>28</v>
      </c>
      <c r="V26" s="43">
        <f t="shared" si="1"/>
        <v>1</v>
      </c>
      <c r="W26" s="43">
        <f t="shared" si="2"/>
        <v>1</v>
      </c>
      <c r="X26" s="43">
        <f t="shared" si="3"/>
        <v>0</v>
      </c>
      <c r="Y26" s="43">
        <f t="shared" si="4"/>
        <v>0</v>
      </c>
      <c r="Z26" s="43">
        <f t="shared" si="5"/>
        <v>0</v>
      </c>
      <c r="AA26" s="43">
        <f t="shared" si="6"/>
        <v>0</v>
      </c>
      <c r="AB26" s="43">
        <f t="shared" si="7"/>
        <v>0</v>
      </c>
      <c r="AC26" s="43">
        <f t="shared" si="8"/>
        <v>0</v>
      </c>
      <c r="AD26" s="44">
        <f t="shared" si="9"/>
        <v>12</v>
      </c>
      <c r="AE26" s="44">
        <f t="shared" si="10"/>
        <v>0</v>
      </c>
      <c r="AF26" s="43">
        <f t="shared" si="11"/>
        <v>0</v>
      </c>
      <c r="AG26" s="8" t="str">
        <f>Vzorci_vnosov!$A$26</f>
        <v>52¶</v>
      </c>
      <c r="AH26" s="45" t="str">
        <f t="shared" si="12"/>
        <v/>
      </c>
      <c r="AI26" s="45" t="str">
        <f t="shared" si="13"/>
        <v/>
      </c>
      <c r="AJ26" s="45" t="str">
        <f t="shared" si="14"/>
        <v>☻</v>
      </c>
      <c r="AK26" s="45" t="str">
        <f t="shared" si="15"/>
        <v/>
      </c>
      <c r="AL26" s="45" t="str">
        <f t="shared" si="16"/>
        <v/>
      </c>
      <c r="AM26" s="45" t="str">
        <f t="shared" si="17"/>
        <v/>
      </c>
      <c r="AN26" s="45" t="str">
        <f t="shared" si="18"/>
        <v>☺</v>
      </c>
      <c r="AO26" s="45" t="str">
        <f t="shared" si="19"/>
        <v/>
      </c>
      <c r="AP26" s="45" t="str">
        <f t="shared" si="20"/>
        <v/>
      </c>
      <c r="AQ26" s="45" t="str">
        <f t="shared" si="21"/>
        <v/>
      </c>
      <c r="AR26" s="45" t="str">
        <f t="shared" si="22"/>
        <v/>
      </c>
      <c r="AS26" s="45" t="str">
        <f t="shared" si="23"/>
        <v/>
      </c>
      <c r="AT26" s="45" t="str">
        <f t="shared" si="24"/>
        <v/>
      </c>
      <c r="AU26" s="45" t="str">
        <f t="shared" si="25"/>
        <v/>
      </c>
      <c r="AV26" s="45" t="str">
        <f t="shared" si="26"/>
        <v/>
      </c>
      <c r="AW26" s="45" t="str">
        <f t="shared" si="27"/>
        <v/>
      </c>
      <c r="AX26" s="45" t="str">
        <f t="shared" si="28"/>
        <v/>
      </c>
    </row>
    <row r="27" spans="1:50" ht="19.5" customHeight="1">
      <c r="A27" s="47">
        <v>44130</v>
      </c>
      <c r="B27" s="48" t="str">
        <f t="shared" si="0"/>
        <v>Mon</v>
      </c>
      <c r="C27" s="49" t="str">
        <f>Vzorci_vnosov!$A$5</f>
        <v>52</v>
      </c>
      <c r="D27" s="49" t="str">
        <f>Vzorci_vnosov!$A$6</f>
        <v>KVIT</v>
      </c>
      <c r="E27" s="53" t="str">
        <f>Vzorci_vnosov!$A$11</f>
        <v>X</v>
      </c>
      <c r="F27" s="50" t="str">
        <f>Vzorci_vnosov!$A$7</f>
        <v>KVIT☻</v>
      </c>
      <c r="G27" s="58" t="str">
        <f>Vzorci_vnosov!$A$28</f>
        <v>KO</v>
      </c>
      <c r="H27" s="49" t="str">
        <f>Vzorci_vnosov!$A$5</f>
        <v>52</v>
      </c>
      <c r="I27" s="53" t="str">
        <f>Vzorci_vnosov!$A$11</f>
        <v>X</v>
      </c>
      <c r="J27" s="49" t="str">
        <f>Vzorci_vnosov!$A$12</f>
        <v>D</v>
      </c>
      <c r="K27" s="53" t="s">
        <v>99</v>
      </c>
      <c r="L27" s="49" t="str">
        <f>Vzorci_vnosov!$A$4</f>
        <v>51</v>
      </c>
      <c r="M27" s="49" t="str">
        <f>Vzorci_vnosov!$A$4</f>
        <v>51</v>
      </c>
      <c r="N27" s="51" t="str">
        <f>Vzorci_vnosov!$A$23</f>
        <v>51☺</v>
      </c>
      <c r="O27" s="52"/>
      <c r="P27" s="53" t="s">
        <v>99</v>
      </c>
      <c r="Q27" s="49" t="str">
        <f>Vzorci_vnosov!$A$8</f>
        <v>U</v>
      </c>
      <c r="R27" s="52"/>
      <c r="S27" s="49" t="str">
        <f>Vzorci_vnosov!$A$6</f>
        <v>KVIT</v>
      </c>
      <c r="T27" s="52" t="s">
        <v>23</v>
      </c>
      <c r="U27" s="26" t="str">
        <f>Vzorci_vnosov!$C$11</f>
        <v>ŽIV</v>
      </c>
      <c r="V27" s="43">
        <f t="shared" si="1"/>
        <v>1</v>
      </c>
      <c r="W27" s="43">
        <f t="shared" si="2"/>
        <v>1</v>
      </c>
      <c r="X27" s="43">
        <f t="shared" si="3"/>
        <v>2</v>
      </c>
      <c r="Y27" s="43">
        <f t="shared" si="4"/>
        <v>2</v>
      </c>
      <c r="Z27" s="43">
        <f t="shared" si="5"/>
        <v>0</v>
      </c>
      <c r="AA27" s="43">
        <f t="shared" si="6"/>
        <v>0</v>
      </c>
      <c r="AB27" s="43">
        <f t="shared" si="7"/>
        <v>1</v>
      </c>
      <c r="AC27" s="43">
        <f t="shared" si="8"/>
        <v>3</v>
      </c>
      <c r="AD27" s="44">
        <f t="shared" si="9"/>
        <v>-1</v>
      </c>
      <c r="AE27" s="44">
        <f t="shared" si="10"/>
        <v>2</v>
      </c>
      <c r="AF27" s="43">
        <f t="shared" si="11"/>
        <v>4</v>
      </c>
      <c r="AG27" s="15" t="str">
        <f>Vzorci_vnosov!$A$27</f>
        <v>KVIT☺</v>
      </c>
      <c r="AH27" s="45" t="str">
        <f t="shared" si="12"/>
        <v>2</v>
      </c>
      <c r="AI27" s="45" t="str">
        <f t="shared" si="13"/>
        <v>T</v>
      </c>
      <c r="AJ27" s="45" t="str">
        <f t="shared" si="14"/>
        <v>X</v>
      </c>
      <c r="AK27" s="45" t="str">
        <f t="shared" si="15"/>
        <v>☻</v>
      </c>
      <c r="AL27" s="45" t="str">
        <f t="shared" si="16"/>
        <v>O</v>
      </c>
      <c r="AM27" s="45" t="str">
        <f t="shared" si="17"/>
        <v>2</v>
      </c>
      <c r="AN27" s="45" t="str">
        <f t="shared" si="18"/>
        <v>X</v>
      </c>
      <c r="AO27" s="45" t="str">
        <f t="shared" si="19"/>
        <v>D</v>
      </c>
      <c r="AP27" s="45" t="str">
        <f t="shared" si="20"/>
        <v>R</v>
      </c>
      <c r="AQ27" s="45" t="str">
        <f t="shared" si="21"/>
        <v>1</v>
      </c>
      <c r="AR27" s="45" t="str">
        <f t="shared" si="22"/>
        <v>1</v>
      </c>
      <c r="AS27" s="45" t="str">
        <f t="shared" si="23"/>
        <v>☺</v>
      </c>
      <c r="AT27" s="45" t="str">
        <f t="shared" si="24"/>
        <v/>
      </c>
      <c r="AU27" s="45" t="str">
        <f t="shared" si="25"/>
        <v>R</v>
      </c>
      <c r="AV27" s="45" t="str">
        <f t="shared" si="26"/>
        <v>U</v>
      </c>
      <c r="AW27" s="45" t="str">
        <f t="shared" si="27"/>
        <v/>
      </c>
      <c r="AX27" s="45" t="str">
        <f t="shared" si="28"/>
        <v>T</v>
      </c>
    </row>
    <row r="28" spans="1:50" ht="19.5" customHeight="1">
      <c r="A28" s="47">
        <v>44131</v>
      </c>
      <c r="B28" s="48" t="str">
        <f t="shared" si="0"/>
        <v>Tue</v>
      </c>
      <c r="C28" s="49" t="s">
        <v>85</v>
      </c>
      <c r="D28" s="49" t="str">
        <f>Vzorci_vnosov!$A$6</f>
        <v>KVIT</v>
      </c>
      <c r="E28" s="53" t="str">
        <f>Vzorci_vnosov!$A$26</f>
        <v>52¶</v>
      </c>
      <c r="F28" s="53" t="str">
        <f>Vzorci_vnosov!$A$11</f>
        <v>X</v>
      </c>
      <c r="G28" s="58" t="str">
        <f>Vzorci_vnosov!$A$28</f>
        <v>KO</v>
      </c>
      <c r="H28" s="49" t="str">
        <f>Vzorci_vnosov!$A$5</f>
        <v>52</v>
      </c>
      <c r="I28" s="52" t="s">
        <v>94</v>
      </c>
      <c r="J28" s="49" t="str">
        <f>Vzorci_vnosov!$A$12</f>
        <v>D</v>
      </c>
      <c r="K28" s="53" t="s">
        <v>99</v>
      </c>
      <c r="L28" s="49" t="str">
        <f>Vzorci_vnosov!$A$4</f>
        <v>51</v>
      </c>
      <c r="M28" s="53" t="str">
        <f>Vzorci_vnosov!$A$32</f>
        <v>Am</v>
      </c>
      <c r="N28" s="53" t="str">
        <f>Vzorci_vnosov!$A$11</f>
        <v>X</v>
      </c>
      <c r="O28" s="52"/>
      <c r="P28" s="53" t="s">
        <v>99</v>
      </c>
      <c r="Q28" s="51" t="str">
        <f>Vzorci_vnosov!$A$23</f>
        <v>51☺</v>
      </c>
      <c r="R28" s="52"/>
      <c r="S28" s="49" t="str">
        <f>Vzorci_vnosov!$A$6</f>
        <v>KVIT</v>
      </c>
      <c r="T28" s="52" t="s">
        <v>70</v>
      </c>
      <c r="U28" s="26" t="str">
        <f>Vzorci_vnosov!$C$11</f>
        <v>ŽIV</v>
      </c>
      <c r="V28" s="43">
        <f t="shared" si="1"/>
        <v>0</v>
      </c>
      <c r="W28" s="43">
        <f t="shared" si="2"/>
        <v>1</v>
      </c>
      <c r="X28" s="43">
        <f t="shared" si="3"/>
        <v>1</v>
      </c>
      <c r="Y28" s="43">
        <f t="shared" si="4"/>
        <v>1</v>
      </c>
      <c r="Z28" s="43">
        <f t="shared" si="5"/>
        <v>0</v>
      </c>
      <c r="AA28" s="43">
        <f t="shared" si="6"/>
        <v>1</v>
      </c>
      <c r="AB28" s="43">
        <f t="shared" si="7"/>
        <v>0</v>
      </c>
      <c r="AC28" s="43">
        <f t="shared" si="8"/>
        <v>2</v>
      </c>
      <c r="AD28" s="44">
        <f t="shared" si="9"/>
        <v>-1</v>
      </c>
      <c r="AE28" s="44">
        <f t="shared" si="10"/>
        <v>2</v>
      </c>
      <c r="AF28" s="43">
        <f t="shared" si="11"/>
        <v>2</v>
      </c>
      <c r="AG28" s="16" t="str">
        <f>Vzorci_vnosov!$A$28</f>
        <v>KO</v>
      </c>
      <c r="AH28" s="45" t="str">
        <f t="shared" si="12"/>
        <v>E</v>
      </c>
      <c r="AI28" s="45" t="str">
        <f t="shared" si="13"/>
        <v>T</v>
      </c>
      <c r="AJ28" s="45" t="str">
        <f t="shared" si="14"/>
        <v>¶</v>
      </c>
      <c r="AK28" s="45" t="str">
        <f t="shared" si="15"/>
        <v>X</v>
      </c>
      <c r="AL28" s="45" t="str">
        <f t="shared" si="16"/>
        <v>O</v>
      </c>
      <c r="AM28" s="45" t="str">
        <f t="shared" si="17"/>
        <v>2</v>
      </c>
      <c r="AN28" s="45" t="str">
        <f t="shared" si="18"/>
        <v>Z</v>
      </c>
      <c r="AO28" s="45" t="str">
        <f t="shared" si="19"/>
        <v>D</v>
      </c>
      <c r="AP28" s="45" t="str">
        <f t="shared" si="20"/>
        <v>R</v>
      </c>
      <c r="AQ28" s="45" t="str">
        <f t="shared" si="21"/>
        <v>1</v>
      </c>
      <c r="AR28" s="45" t="str">
        <f t="shared" si="22"/>
        <v>m</v>
      </c>
      <c r="AS28" s="45" t="str">
        <f t="shared" si="23"/>
        <v>X</v>
      </c>
      <c r="AT28" s="45" t="str">
        <f t="shared" si="24"/>
        <v/>
      </c>
      <c r="AU28" s="45" t="str">
        <f t="shared" si="25"/>
        <v>R</v>
      </c>
      <c r="AV28" s="45" t="str">
        <f t="shared" si="26"/>
        <v>☺</v>
      </c>
      <c r="AW28" s="45" t="str">
        <f t="shared" si="27"/>
        <v/>
      </c>
      <c r="AX28" s="45" t="str">
        <f t="shared" si="28"/>
        <v>T</v>
      </c>
    </row>
    <row r="29" spans="1:50" ht="19.5" customHeight="1">
      <c r="A29" s="47">
        <v>44132</v>
      </c>
      <c r="B29" s="48" t="str">
        <f t="shared" si="0"/>
        <v>Wed</v>
      </c>
      <c r="C29" s="53" t="str">
        <f>Vzorci_vnosov!$A$11</f>
        <v>X</v>
      </c>
      <c r="D29" s="49" t="str">
        <f>Vzorci_vnosov!$A$6</f>
        <v>KVIT</v>
      </c>
      <c r="E29" s="49" t="str">
        <f>Vzorci_vnosov!$A$6</f>
        <v>KVIT</v>
      </c>
      <c r="F29" s="53" t="str">
        <f>Vzorci_vnosov!$A$26</f>
        <v>52¶</v>
      </c>
      <c r="G29" s="58" t="str">
        <f>Vzorci_vnosov!$A$28</f>
        <v>KO</v>
      </c>
      <c r="H29" s="49" t="str">
        <f>Vzorci_vnosov!$A$5</f>
        <v>52</v>
      </c>
      <c r="I29" s="52" t="s">
        <v>94</v>
      </c>
      <c r="J29" s="49" t="str">
        <f>Vzorci_vnosov!$A$12</f>
        <v>D</v>
      </c>
      <c r="K29" s="53" t="s">
        <v>99</v>
      </c>
      <c r="L29" s="49" t="str">
        <f>Vzorci_vnosov!$A$4</f>
        <v>51</v>
      </c>
      <c r="M29" s="53" t="str">
        <f>Vzorci_vnosov!$A$35</f>
        <v>Ta</v>
      </c>
      <c r="N29" s="49" t="str">
        <f>Vzorci_vnosov!$A$36</f>
        <v>Ta☻</v>
      </c>
      <c r="O29" s="52"/>
      <c r="P29" s="53" t="s">
        <v>99</v>
      </c>
      <c r="Q29" s="53" t="str">
        <f>Vzorci_vnosov!$A$11</f>
        <v>X</v>
      </c>
      <c r="R29" s="52"/>
      <c r="S29" s="49" t="str">
        <f>Vzorci_vnosov!$A$6</f>
        <v>KVIT</v>
      </c>
      <c r="T29" s="52" t="s">
        <v>72</v>
      </c>
      <c r="U29" s="26" t="str">
        <f>Vzorci_vnosov!$C$7</f>
        <v>MIO</v>
      </c>
      <c r="V29" s="43">
        <f t="shared" si="1"/>
        <v>1</v>
      </c>
      <c r="W29" s="43">
        <f t="shared" si="2"/>
        <v>0</v>
      </c>
      <c r="X29" s="43">
        <f t="shared" si="3"/>
        <v>1</v>
      </c>
      <c r="Y29" s="43">
        <f t="shared" si="4"/>
        <v>1</v>
      </c>
      <c r="Z29" s="43">
        <f t="shared" si="5"/>
        <v>0</v>
      </c>
      <c r="AA29" s="43">
        <f t="shared" si="6"/>
        <v>1</v>
      </c>
      <c r="AB29" s="43">
        <f t="shared" si="7"/>
        <v>0</v>
      </c>
      <c r="AC29" s="43">
        <f t="shared" si="8"/>
        <v>3</v>
      </c>
      <c r="AD29" s="44">
        <f t="shared" si="9"/>
        <v>-1</v>
      </c>
      <c r="AE29" s="44">
        <f t="shared" si="10"/>
        <v>2</v>
      </c>
      <c r="AF29" s="43">
        <f t="shared" si="11"/>
        <v>2</v>
      </c>
      <c r="AG29" s="16" t="str">
        <f>Vzorci_vnosov!$A$29</f>
        <v>Rt</v>
      </c>
      <c r="AH29" s="45" t="str">
        <f t="shared" si="12"/>
        <v>X</v>
      </c>
      <c r="AI29" s="45" t="str">
        <f t="shared" si="13"/>
        <v>T</v>
      </c>
      <c r="AJ29" s="45" t="str">
        <f t="shared" si="14"/>
        <v>T</v>
      </c>
      <c r="AK29" s="45" t="str">
        <f t="shared" si="15"/>
        <v>¶</v>
      </c>
      <c r="AL29" s="45" t="str">
        <f t="shared" si="16"/>
        <v>O</v>
      </c>
      <c r="AM29" s="45" t="str">
        <f t="shared" si="17"/>
        <v>2</v>
      </c>
      <c r="AN29" s="45" t="str">
        <f t="shared" si="18"/>
        <v>Z</v>
      </c>
      <c r="AO29" s="45" t="str">
        <f t="shared" si="19"/>
        <v>D</v>
      </c>
      <c r="AP29" s="45" t="str">
        <f t="shared" si="20"/>
        <v>R</v>
      </c>
      <c r="AQ29" s="45" t="str">
        <f t="shared" si="21"/>
        <v>1</v>
      </c>
      <c r="AR29" s="45" t="str">
        <f t="shared" si="22"/>
        <v>a</v>
      </c>
      <c r="AS29" s="45" t="str">
        <f t="shared" si="23"/>
        <v>☻</v>
      </c>
      <c r="AT29" s="45" t="str">
        <f t="shared" si="24"/>
        <v/>
      </c>
      <c r="AU29" s="45" t="str">
        <f t="shared" si="25"/>
        <v>R</v>
      </c>
      <c r="AV29" s="45" t="str">
        <f t="shared" si="26"/>
        <v>X</v>
      </c>
      <c r="AW29" s="45" t="str">
        <f t="shared" si="27"/>
        <v/>
      </c>
      <c r="AX29" s="45" t="str">
        <f t="shared" si="28"/>
        <v>T</v>
      </c>
    </row>
    <row r="30" spans="1:50" ht="19.5" customHeight="1">
      <c r="A30" s="47">
        <v>44133</v>
      </c>
      <c r="B30" s="48" t="str">
        <f t="shared" si="0"/>
        <v>Thu</v>
      </c>
      <c r="C30" s="49" t="str">
        <f>Vzorci_vnosov!$A$5</f>
        <v>52</v>
      </c>
      <c r="D30" s="50" t="str">
        <f>Vzorci_vnosov!$A$7</f>
        <v>KVIT☻</v>
      </c>
      <c r="E30" s="49" t="str">
        <f>Vzorci_vnosov!$A$6</f>
        <v>KVIT</v>
      </c>
      <c r="F30" s="49" t="str">
        <f>Vzorci_vnosov!$A$6</f>
        <v>KVIT</v>
      </c>
      <c r="G30" s="49" t="str">
        <f>Vzorci_vnosov!$A$4</f>
        <v>51</v>
      </c>
      <c r="H30" s="49" t="str">
        <f>Vzorci_vnosov!$A$5</f>
        <v>52</v>
      </c>
      <c r="I30" s="52" t="s">
        <v>94</v>
      </c>
      <c r="J30" s="49" t="str">
        <f>Vzorci_vnosov!$A$12</f>
        <v>D</v>
      </c>
      <c r="K30" s="53" t="s">
        <v>99</v>
      </c>
      <c r="L30" s="51" t="str">
        <f>Vzorci_vnosov!$A$23</f>
        <v>51☺</v>
      </c>
      <c r="M30" s="53" t="str">
        <f>Vzorci_vnosov!$A$32</f>
        <v>Am</v>
      </c>
      <c r="N30" s="53" t="str">
        <f>Vzorci_vnosov!$A$11</f>
        <v>X</v>
      </c>
      <c r="O30" s="52"/>
      <c r="P30" s="53" t="s">
        <v>99</v>
      </c>
      <c r="Q30" s="53" t="str">
        <f>Vzorci_vnosov!$A$26</f>
        <v>52¶</v>
      </c>
      <c r="R30" s="52"/>
      <c r="S30" s="49" t="str">
        <f>Vzorci_vnosov!$A$12</f>
        <v>D</v>
      </c>
      <c r="T30" s="52" t="s">
        <v>19</v>
      </c>
      <c r="U30" s="26" t="str">
        <f>Vzorci_vnosov!$C$7</f>
        <v>MIO</v>
      </c>
      <c r="V30" s="43">
        <f t="shared" si="1"/>
        <v>1</v>
      </c>
      <c r="W30" s="43">
        <f t="shared" si="2"/>
        <v>1</v>
      </c>
      <c r="X30" s="43">
        <f t="shared" si="3"/>
        <v>1</v>
      </c>
      <c r="Y30" s="43">
        <f t="shared" si="4"/>
        <v>2</v>
      </c>
      <c r="Z30" s="43">
        <f t="shared" si="5"/>
        <v>0</v>
      </c>
      <c r="AA30" s="43">
        <f t="shared" si="6"/>
        <v>1</v>
      </c>
      <c r="AB30" s="43">
        <f t="shared" si="7"/>
        <v>0</v>
      </c>
      <c r="AC30" s="43">
        <f t="shared" si="8"/>
        <v>3</v>
      </c>
      <c r="AD30" s="44">
        <f t="shared" si="9"/>
        <v>-1</v>
      </c>
      <c r="AE30" s="44">
        <f t="shared" si="10"/>
        <v>1</v>
      </c>
      <c r="AF30" s="43">
        <f t="shared" si="11"/>
        <v>3</v>
      </c>
      <c r="AG30" s="5" t="str">
        <f>Vzorci_vnosov!$A$30</f>
        <v>Rt☻</v>
      </c>
      <c r="AH30" s="45" t="str">
        <f t="shared" si="12"/>
        <v>2</v>
      </c>
      <c r="AI30" s="45" t="str">
        <f t="shared" si="13"/>
        <v>☻</v>
      </c>
      <c r="AJ30" s="45" t="str">
        <f t="shared" si="14"/>
        <v>T</v>
      </c>
      <c r="AK30" s="45" t="str">
        <f t="shared" si="15"/>
        <v>T</v>
      </c>
      <c r="AL30" s="45" t="str">
        <f t="shared" si="16"/>
        <v>1</v>
      </c>
      <c r="AM30" s="45" t="str">
        <f t="shared" si="17"/>
        <v>2</v>
      </c>
      <c r="AN30" s="45" t="str">
        <f t="shared" si="18"/>
        <v>Z</v>
      </c>
      <c r="AO30" s="45" t="str">
        <f t="shared" si="19"/>
        <v>D</v>
      </c>
      <c r="AP30" s="45" t="str">
        <f t="shared" si="20"/>
        <v>R</v>
      </c>
      <c r="AQ30" s="45" t="str">
        <f t="shared" si="21"/>
        <v>☺</v>
      </c>
      <c r="AR30" s="45" t="str">
        <f t="shared" si="22"/>
        <v>m</v>
      </c>
      <c r="AS30" s="45" t="str">
        <f t="shared" si="23"/>
        <v>X</v>
      </c>
      <c r="AT30" s="45" t="str">
        <f t="shared" si="24"/>
        <v/>
      </c>
      <c r="AU30" s="45" t="str">
        <f t="shared" si="25"/>
        <v>R</v>
      </c>
      <c r="AV30" s="45" t="str">
        <f t="shared" si="26"/>
        <v>¶</v>
      </c>
      <c r="AW30" s="45" t="str">
        <f t="shared" si="27"/>
        <v/>
      </c>
      <c r="AX30" s="45" t="str">
        <f t="shared" si="28"/>
        <v>D</v>
      </c>
    </row>
    <row r="31" spans="1:50" ht="19.5" customHeight="1">
      <c r="A31" s="47">
        <v>44134</v>
      </c>
      <c r="B31" s="48" t="str">
        <f t="shared" si="0"/>
        <v>Fri</v>
      </c>
      <c r="C31" s="49" t="str">
        <f>Vzorci_vnosov!$A$5</f>
        <v>52</v>
      </c>
      <c r="D31" s="53" t="str">
        <f>Vzorci_vnosov!$A$11</f>
        <v>X</v>
      </c>
      <c r="E31" s="49" t="str">
        <f>Vzorci_vnosov!$A$6</f>
        <v>KVIT</v>
      </c>
      <c r="F31" s="50" t="str">
        <f>Vzorci_vnosov!$A$7</f>
        <v>KVIT☻</v>
      </c>
      <c r="G31" s="49" t="str">
        <f>Vzorci_vnosov!$A$4</f>
        <v>51</v>
      </c>
      <c r="H31" s="49" t="str">
        <f>Vzorci_vnosov!$A$5</f>
        <v>52</v>
      </c>
      <c r="I31" s="80" t="str">
        <f>Vzorci_vnosov!$A$20</f>
        <v>☺</v>
      </c>
      <c r="J31" s="49" t="str">
        <f>Vzorci_vnosov!$A$12</f>
        <v>D</v>
      </c>
      <c r="K31" s="53" t="s">
        <v>99</v>
      </c>
      <c r="L31" s="53" t="str">
        <f>Vzorci_vnosov!$A$11</f>
        <v>X</v>
      </c>
      <c r="M31" s="49" t="str">
        <f>Vzorci_vnosov!$A$6</f>
        <v>KVIT</v>
      </c>
      <c r="N31" s="49" t="str">
        <f>Vzorci_vnosov!$A$12</f>
        <v>D</v>
      </c>
      <c r="O31" s="52"/>
      <c r="P31" s="53" t="s">
        <v>99</v>
      </c>
      <c r="Q31" s="49" t="str">
        <f>Vzorci_vnosov!$A$8</f>
        <v>U</v>
      </c>
      <c r="R31" s="52"/>
      <c r="S31" s="49" t="str">
        <f>Vzorci_vnosov!$A$12</f>
        <v>D</v>
      </c>
      <c r="T31" s="52" t="s">
        <v>13</v>
      </c>
      <c r="U31" s="78" t="s">
        <v>5</v>
      </c>
      <c r="V31" s="43">
        <f t="shared" si="1"/>
        <v>1</v>
      </c>
      <c r="W31" s="43">
        <f t="shared" si="2"/>
        <v>1</v>
      </c>
      <c r="X31" s="43">
        <f t="shared" si="3"/>
        <v>1</v>
      </c>
      <c r="Y31" s="43">
        <f t="shared" si="4"/>
        <v>2</v>
      </c>
      <c r="Z31" s="43">
        <f t="shared" si="5"/>
        <v>0</v>
      </c>
      <c r="AA31" s="43">
        <f t="shared" si="6"/>
        <v>0</v>
      </c>
      <c r="AB31" s="43">
        <f t="shared" si="7"/>
        <v>1</v>
      </c>
      <c r="AC31" s="43">
        <f t="shared" si="8"/>
        <v>3</v>
      </c>
      <c r="AD31" s="44">
        <f t="shared" si="9"/>
        <v>-1</v>
      </c>
      <c r="AE31" s="44">
        <f t="shared" si="10"/>
        <v>2</v>
      </c>
      <c r="AF31" s="43">
        <f t="shared" si="11"/>
        <v>3</v>
      </c>
      <c r="AG31" s="17" t="str">
        <f>Vzorci_vnosov!$A$31</f>
        <v>Rt☺</v>
      </c>
      <c r="AH31" s="45" t="str">
        <f t="shared" si="12"/>
        <v>2</v>
      </c>
      <c r="AI31" s="45" t="str">
        <f t="shared" si="13"/>
        <v>X</v>
      </c>
      <c r="AJ31" s="45" t="str">
        <f t="shared" si="14"/>
        <v>T</v>
      </c>
      <c r="AK31" s="45" t="str">
        <f t="shared" si="15"/>
        <v>☻</v>
      </c>
      <c r="AL31" s="45" t="str">
        <f t="shared" si="16"/>
        <v>1</v>
      </c>
      <c r="AM31" s="45" t="str">
        <f t="shared" si="17"/>
        <v>2</v>
      </c>
      <c r="AN31" s="45" t="str">
        <f t="shared" si="18"/>
        <v>☺</v>
      </c>
      <c r="AO31" s="45" t="str">
        <f t="shared" si="19"/>
        <v>D</v>
      </c>
      <c r="AP31" s="45" t="str">
        <f t="shared" si="20"/>
        <v>R</v>
      </c>
      <c r="AQ31" s="45" t="str">
        <f t="shared" si="21"/>
        <v>X</v>
      </c>
      <c r="AR31" s="45" t="str">
        <f t="shared" si="22"/>
        <v>T</v>
      </c>
      <c r="AS31" s="45" t="str">
        <f t="shared" si="23"/>
        <v>D</v>
      </c>
      <c r="AT31" s="45" t="str">
        <f t="shared" si="24"/>
        <v/>
      </c>
      <c r="AU31" s="45" t="str">
        <f t="shared" si="25"/>
        <v>R</v>
      </c>
      <c r="AV31" s="45" t="str">
        <f t="shared" si="26"/>
        <v>U</v>
      </c>
      <c r="AW31" s="45" t="str">
        <f t="shared" si="27"/>
        <v/>
      </c>
      <c r="AX31" s="45" t="str">
        <f t="shared" si="28"/>
        <v>D</v>
      </c>
    </row>
    <row r="32" spans="1:50" ht="19.5" customHeight="1">
      <c r="A32" s="47">
        <v>44135</v>
      </c>
      <c r="B32" s="39" t="str">
        <f t="shared" si="0"/>
        <v>Sat</v>
      </c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42" t="str">
        <f>Vzorci_vnosov!$A$21</f>
        <v>☺</v>
      </c>
      <c r="O32" s="95"/>
      <c r="P32" s="95"/>
      <c r="Q32" s="95"/>
      <c r="R32" s="95"/>
      <c r="S32" s="41" t="str">
        <f>Vzorci_vnosov!$A$14</f>
        <v>☻</v>
      </c>
      <c r="T32" s="95" t="s">
        <v>23</v>
      </c>
      <c r="U32" s="95" t="s">
        <v>5</v>
      </c>
      <c r="V32" s="43">
        <f t="shared" si="1"/>
        <v>1</v>
      </c>
      <c r="W32" s="43">
        <f t="shared" si="2"/>
        <v>1</v>
      </c>
      <c r="X32" s="43">
        <f t="shared" si="3"/>
        <v>0</v>
      </c>
      <c r="Y32" s="43">
        <f t="shared" si="4"/>
        <v>0</v>
      </c>
      <c r="Z32" s="43">
        <f t="shared" si="5"/>
        <v>0</v>
      </c>
      <c r="AA32" s="43">
        <f t="shared" si="6"/>
        <v>0</v>
      </c>
      <c r="AB32" s="43">
        <f t="shared" si="7"/>
        <v>0</v>
      </c>
      <c r="AC32" s="43">
        <f t="shared" si="8"/>
        <v>0</v>
      </c>
      <c r="AD32" s="44">
        <f t="shared" si="9"/>
        <v>12</v>
      </c>
      <c r="AE32" s="44">
        <f t="shared" si="10"/>
        <v>0</v>
      </c>
      <c r="AF32" s="43">
        <f t="shared" si="11"/>
        <v>0</v>
      </c>
      <c r="AG32" s="8" t="str">
        <f>Vzorci_vnosov!$A$32</f>
        <v>Am</v>
      </c>
      <c r="AH32" s="45" t="str">
        <f t="shared" si="12"/>
        <v/>
      </c>
      <c r="AI32" s="45" t="str">
        <f t="shared" si="13"/>
        <v/>
      </c>
      <c r="AJ32" s="45" t="str">
        <f t="shared" si="14"/>
        <v/>
      </c>
      <c r="AK32" s="45" t="str">
        <f t="shared" si="15"/>
        <v/>
      </c>
      <c r="AL32" s="45" t="str">
        <f t="shared" si="16"/>
        <v/>
      </c>
      <c r="AM32" s="45" t="str">
        <f t="shared" si="17"/>
        <v/>
      </c>
      <c r="AN32" s="45" t="str">
        <f t="shared" si="18"/>
        <v/>
      </c>
      <c r="AO32" s="45" t="str">
        <f t="shared" si="19"/>
        <v/>
      </c>
      <c r="AP32" s="45" t="str">
        <f t="shared" si="20"/>
        <v/>
      </c>
      <c r="AQ32" s="45" t="str">
        <f t="shared" si="21"/>
        <v/>
      </c>
      <c r="AR32" s="45" t="str">
        <f t="shared" si="22"/>
        <v/>
      </c>
      <c r="AS32" s="45" t="str">
        <f t="shared" si="23"/>
        <v>☺</v>
      </c>
      <c r="AT32" s="45" t="str">
        <f t="shared" si="24"/>
        <v/>
      </c>
      <c r="AU32" s="45" t="str">
        <f t="shared" si="25"/>
        <v/>
      </c>
      <c r="AV32" s="45" t="str">
        <f t="shared" si="26"/>
        <v/>
      </c>
      <c r="AW32" s="45" t="str">
        <f t="shared" si="27"/>
        <v/>
      </c>
      <c r="AX32" s="45" t="str">
        <f t="shared" si="28"/>
        <v>☻</v>
      </c>
    </row>
    <row r="33" spans="1:50" ht="12.75" customHeight="1">
      <c r="AG33" s="5" t="str">
        <f>Vzorci_vnosov!$A$33</f>
        <v>Am☻</v>
      </c>
    </row>
    <row r="34" spans="1:50" ht="12.75" customHeight="1">
      <c r="C34" s="6" t="str">
        <f>$C$1</f>
        <v>ANĐ</v>
      </c>
      <c r="D34" s="6" t="str">
        <f>$D$1</f>
        <v>ŠOŠ</v>
      </c>
      <c r="E34" s="6" t="str">
        <f>$E$1</f>
        <v>PIN</v>
      </c>
      <c r="F34" s="6" t="str">
        <f>$F$1</f>
        <v>KON</v>
      </c>
      <c r="G34" s="6" t="str">
        <f>$G$1</f>
        <v>ORO</v>
      </c>
      <c r="H34" s="6" t="str">
        <f>$H$1</f>
        <v>MIO</v>
      </c>
      <c r="I34" s="6" t="str">
        <f>$I$1</f>
        <v>BOŽ</v>
      </c>
      <c r="J34" s="6" t="str">
        <f>$J$1</f>
        <v>TOM</v>
      </c>
      <c r="K34" s="6" t="str">
        <f>$K$1</f>
        <v>MŠŠ</v>
      </c>
      <c r="L34" s="6" t="str">
        <f>$L$1</f>
        <v>ŽIV</v>
      </c>
      <c r="M34" s="6" t="str">
        <f>$M$1</f>
        <v>TAL</v>
      </c>
      <c r="N34" s="6" t="str">
        <f>$N$1</f>
        <v>PIR</v>
      </c>
      <c r="O34" s="6">
        <f>$O$1</f>
        <v>0</v>
      </c>
      <c r="P34" s="6" t="str">
        <f>$P$1</f>
        <v>BUT</v>
      </c>
      <c r="Q34" s="6" t="str">
        <f>$Q$1</f>
        <v>ŽRJ</v>
      </c>
      <c r="R34" s="6" t="str">
        <f>$R$1</f>
        <v>NOV3</v>
      </c>
      <c r="S34" s="6" t="str">
        <f>$S$1</f>
        <v>JNK</v>
      </c>
      <c r="AG34" s="17" t="str">
        <f>Vzorci_vnosov!$A$34</f>
        <v>Am☺</v>
      </c>
    </row>
    <row r="35" spans="1:50" ht="17" customHeight="1">
      <c r="B35" s="64" t="str">
        <f>Vzorci_vnosov!$A$20</f>
        <v>☺</v>
      </c>
      <c r="C35" s="65">
        <f t="shared" ref="C35:S35" si="29">COUNTIF(AH2:AH32,"☺")</f>
        <v>0</v>
      </c>
      <c r="D35" s="65">
        <f t="shared" si="29"/>
        <v>0</v>
      </c>
      <c r="E35" s="65">
        <f t="shared" si="29"/>
        <v>0</v>
      </c>
      <c r="F35" s="65">
        <f t="shared" si="29"/>
        <v>0</v>
      </c>
      <c r="G35" s="65">
        <f t="shared" si="29"/>
        <v>3</v>
      </c>
      <c r="H35" s="65">
        <f t="shared" si="29"/>
        <v>2</v>
      </c>
      <c r="I35" s="65">
        <f t="shared" si="29"/>
        <v>4</v>
      </c>
      <c r="J35" s="65">
        <f t="shared" si="29"/>
        <v>0</v>
      </c>
      <c r="K35" s="65">
        <f t="shared" si="29"/>
        <v>0</v>
      </c>
      <c r="L35" s="65">
        <f t="shared" si="29"/>
        <v>5</v>
      </c>
      <c r="M35" s="65">
        <f t="shared" si="29"/>
        <v>0</v>
      </c>
      <c r="N35" s="65">
        <f t="shared" si="29"/>
        <v>2</v>
      </c>
      <c r="O35" s="65">
        <f t="shared" si="29"/>
        <v>0</v>
      </c>
      <c r="P35" s="65">
        <f t="shared" si="29"/>
        <v>0</v>
      </c>
      <c r="Q35" s="65">
        <f t="shared" si="29"/>
        <v>5</v>
      </c>
      <c r="R35" s="65">
        <f t="shared" si="29"/>
        <v>0</v>
      </c>
      <c r="S35" s="65">
        <f t="shared" si="29"/>
        <v>3</v>
      </c>
      <c r="AG35" s="8" t="str">
        <f>Vzorci_vnosov!$A$35</f>
        <v>Ta</v>
      </c>
    </row>
    <row r="36" spans="1:50" ht="17" customHeight="1">
      <c r="A36" s="66"/>
      <c r="B36" s="8" t="str">
        <f>Vzorci_vnosov!$A$16</f>
        <v>☻</v>
      </c>
      <c r="C36" s="65">
        <f t="shared" ref="C36:S36" si="30">COUNTIF(AH2:AH32,"☻")</f>
        <v>0</v>
      </c>
      <c r="D36" s="65">
        <f t="shared" si="30"/>
        <v>5</v>
      </c>
      <c r="E36" s="65">
        <f t="shared" si="30"/>
        <v>4</v>
      </c>
      <c r="F36" s="65">
        <f t="shared" si="30"/>
        <v>6</v>
      </c>
      <c r="G36" s="65">
        <f t="shared" si="30"/>
        <v>0</v>
      </c>
      <c r="H36" s="65">
        <f t="shared" si="30"/>
        <v>0</v>
      </c>
      <c r="I36" s="65">
        <f t="shared" si="30"/>
        <v>0</v>
      </c>
      <c r="J36" s="65">
        <f t="shared" si="30"/>
        <v>3</v>
      </c>
      <c r="K36" s="65">
        <f t="shared" si="30"/>
        <v>3</v>
      </c>
      <c r="L36" s="65">
        <f t="shared" si="30"/>
        <v>0</v>
      </c>
      <c r="M36" s="65">
        <f t="shared" si="30"/>
        <v>0</v>
      </c>
      <c r="N36" s="65">
        <f t="shared" si="30"/>
        <v>4</v>
      </c>
      <c r="O36" s="65">
        <f t="shared" si="30"/>
        <v>0</v>
      </c>
      <c r="P36" s="65">
        <f t="shared" si="30"/>
        <v>2</v>
      </c>
      <c r="Q36" s="65">
        <f t="shared" si="30"/>
        <v>0</v>
      </c>
      <c r="R36" s="65">
        <f t="shared" si="30"/>
        <v>0</v>
      </c>
      <c r="S36" s="65">
        <f t="shared" si="30"/>
        <v>1</v>
      </c>
      <c r="T36" s="65"/>
      <c r="U36" s="67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</row>
    <row r="37" spans="1:50" ht="17" customHeight="1">
      <c r="A37" s="66"/>
      <c r="B37" s="18" t="str">
        <f>Vzorci_vnosov!$A$42</f>
        <v>Σ</v>
      </c>
      <c r="C37" s="70">
        <f t="shared" ref="C37:S37" si="31">SUM(C35:C36)</f>
        <v>0</v>
      </c>
      <c r="D37" s="70">
        <f t="shared" si="31"/>
        <v>5</v>
      </c>
      <c r="E37" s="70">
        <f t="shared" si="31"/>
        <v>4</v>
      </c>
      <c r="F37" s="70">
        <f t="shared" si="31"/>
        <v>6</v>
      </c>
      <c r="G37" s="70">
        <f t="shared" si="31"/>
        <v>3</v>
      </c>
      <c r="H37" s="70">
        <f t="shared" si="31"/>
        <v>2</v>
      </c>
      <c r="I37" s="70">
        <f t="shared" si="31"/>
        <v>4</v>
      </c>
      <c r="J37" s="70">
        <f t="shared" si="31"/>
        <v>3</v>
      </c>
      <c r="K37" s="70">
        <f t="shared" si="31"/>
        <v>3</v>
      </c>
      <c r="L37" s="70">
        <f t="shared" si="31"/>
        <v>5</v>
      </c>
      <c r="M37" s="70">
        <f t="shared" si="31"/>
        <v>0</v>
      </c>
      <c r="N37" s="70">
        <f t="shared" si="31"/>
        <v>6</v>
      </c>
      <c r="O37" s="70">
        <f t="shared" si="31"/>
        <v>0</v>
      </c>
      <c r="P37" s="70">
        <f t="shared" si="31"/>
        <v>2</v>
      </c>
      <c r="Q37" s="70">
        <f t="shared" si="31"/>
        <v>5</v>
      </c>
      <c r="R37" s="70">
        <f t="shared" si="31"/>
        <v>0</v>
      </c>
      <c r="S37" s="70">
        <f t="shared" si="31"/>
        <v>4</v>
      </c>
      <c r="T37" s="65"/>
      <c r="U37" s="67"/>
      <c r="V37" s="34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</row>
    <row r="38" spans="1:50" ht="17" customHeight="1">
      <c r="A38" s="66"/>
      <c r="B38" s="5" t="str">
        <f>Vzorci_vnosov!$A$6</f>
        <v>KVIT</v>
      </c>
      <c r="C38" s="65">
        <f t="shared" ref="C38:S38" si="32">COUNTIF(C2:C32,"KVIT")+COUNTIF(C2:C32,"51KVIT")+COUNTIF(C2:C32,"52KVIT")+COUNTIF(C2:C32,"KVIT$")+COUNTIF(C2:C32,"KVIT☻")+COUNTIF(C2:C32,"KVIT☺")</f>
        <v>0</v>
      </c>
      <c r="D38" s="65">
        <f t="shared" si="32"/>
        <v>10</v>
      </c>
      <c r="E38" s="65">
        <f t="shared" si="32"/>
        <v>10</v>
      </c>
      <c r="F38" s="65">
        <f t="shared" si="32"/>
        <v>12</v>
      </c>
      <c r="G38" s="65">
        <f t="shared" si="32"/>
        <v>0</v>
      </c>
      <c r="H38" s="65">
        <f t="shared" si="32"/>
        <v>0</v>
      </c>
      <c r="I38" s="65">
        <f t="shared" si="32"/>
        <v>0</v>
      </c>
      <c r="J38" s="65">
        <f t="shared" si="32"/>
        <v>4</v>
      </c>
      <c r="K38" s="65">
        <f t="shared" si="32"/>
        <v>13</v>
      </c>
      <c r="L38" s="65">
        <f t="shared" si="32"/>
        <v>0</v>
      </c>
      <c r="M38" s="65">
        <f t="shared" si="32"/>
        <v>5</v>
      </c>
      <c r="N38" s="65">
        <f t="shared" si="32"/>
        <v>2</v>
      </c>
      <c r="O38" s="65">
        <f t="shared" si="32"/>
        <v>0</v>
      </c>
      <c r="P38" s="65">
        <f t="shared" si="32"/>
        <v>7</v>
      </c>
      <c r="Q38" s="65">
        <f t="shared" si="32"/>
        <v>0</v>
      </c>
      <c r="R38" s="65">
        <f t="shared" si="32"/>
        <v>0</v>
      </c>
      <c r="S38" s="65">
        <f t="shared" si="32"/>
        <v>7</v>
      </c>
      <c r="T38" s="65"/>
      <c r="U38" s="65"/>
      <c r="V38" s="34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</row>
    <row r="39" spans="1:50" ht="17" customHeight="1">
      <c r="A39" s="66"/>
      <c r="B39" s="19" t="str">
        <f>Vzorci_vnosov!$A$43</f>
        <v>$</v>
      </c>
      <c r="C39" s="65">
        <f t="shared" ref="C39:S39" si="33">COUNTIF(C2:C32,"51$")+COUNTIF(C2:C32,"52$")+COUNTIF(C2:C32,"kvit$")</f>
        <v>0</v>
      </c>
      <c r="D39" s="65">
        <f t="shared" si="33"/>
        <v>0</v>
      </c>
      <c r="E39" s="65">
        <f t="shared" si="33"/>
        <v>1</v>
      </c>
      <c r="F39" s="65">
        <f t="shared" si="33"/>
        <v>1</v>
      </c>
      <c r="G39" s="65">
        <f t="shared" si="33"/>
        <v>1</v>
      </c>
      <c r="H39" s="65">
        <f t="shared" si="33"/>
        <v>1</v>
      </c>
      <c r="I39" s="65">
        <f t="shared" si="33"/>
        <v>3</v>
      </c>
      <c r="J39" s="65">
        <f t="shared" si="33"/>
        <v>0</v>
      </c>
      <c r="K39" s="65">
        <f t="shared" si="33"/>
        <v>2</v>
      </c>
      <c r="L39" s="65">
        <f t="shared" si="33"/>
        <v>2</v>
      </c>
      <c r="M39" s="65">
        <f t="shared" si="33"/>
        <v>1</v>
      </c>
      <c r="N39" s="65">
        <f t="shared" si="33"/>
        <v>1</v>
      </c>
      <c r="O39" s="65">
        <f t="shared" si="33"/>
        <v>0</v>
      </c>
      <c r="P39" s="65">
        <f t="shared" si="33"/>
        <v>2</v>
      </c>
      <c r="Q39" s="65">
        <f t="shared" si="33"/>
        <v>2</v>
      </c>
      <c r="R39" s="65">
        <f t="shared" si="33"/>
        <v>0</v>
      </c>
      <c r="S39" s="65">
        <f t="shared" si="33"/>
        <v>1</v>
      </c>
      <c r="T39" s="65"/>
      <c r="U39" s="65"/>
      <c r="V39" s="34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68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</row>
    <row r="40" spans="1:50" ht="17" customHeight="1">
      <c r="B40" s="25" t="str">
        <f>Vzorci_vnosov!$A$12</f>
        <v>D</v>
      </c>
      <c r="C40" s="65">
        <f t="shared" ref="C40:S40" si="34">COUNTIF(C2:C32,"D")</f>
        <v>0</v>
      </c>
      <c r="D40" s="65">
        <f t="shared" si="34"/>
        <v>5</v>
      </c>
      <c r="E40" s="65">
        <f t="shared" si="34"/>
        <v>5</v>
      </c>
      <c r="F40" s="65">
        <f t="shared" si="34"/>
        <v>1</v>
      </c>
      <c r="G40" s="65">
        <f t="shared" si="34"/>
        <v>5</v>
      </c>
      <c r="H40" s="65">
        <f t="shared" si="34"/>
        <v>0</v>
      </c>
      <c r="I40" s="65">
        <f t="shared" si="34"/>
        <v>0</v>
      </c>
      <c r="J40" s="65">
        <f t="shared" si="34"/>
        <v>7</v>
      </c>
      <c r="K40" s="65">
        <f t="shared" si="34"/>
        <v>0</v>
      </c>
      <c r="L40" s="65">
        <f t="shared" si="34"/>
        <v>0</v>
      </c>
      <c r="M40" s="65">
        <f t="shared" si="34"/>
        <v>2</v>
      </c>
      <c r="N40" s="65">
        <f t="shared" si="34"/>
        <v>3</v>
      </c>
      <c r="O40" s="65">
        <f t="shared" si="34"/>
        <v>0</v>
      </c>
      <c r="P40" s="65">
        <f t="shared" si="34"/>
        <v>3</v>
      </c>
      <c r="Q40" s="65">
        <f t="shared" si="34"/>
        <v>1</v>
      </c>
      <c r="R40" s="65">
        <f t="shared" si="34"/>
        <v>0</v>
      </c>
      <c r="S40" s="65">
        <f t="shared" si="34"/>
        <v>2</v>
      </c>
      <c r="AG40" s="14" t="str">
        <f>Vzorci_vnosov!$A$40</f>
        <v>Rf☺</v>
      </c>
    </row>
    <row r="41" spans="1:50" ht="17" customHeight="1">
      <c r="B41" s="25" t="str">
        <f>Vzorci_vnosov!$A$15</f>
        <v>SO</v>
      </c>
      <c r="C41" s="65">
        <f t="shared" ref="C41:S41" si="35">COUNTIF(C2:C32,"SO")</f>
        <v>0</v>
      </c>
      <c r="D41" s="65">
        <f t="shared" si="35"/>
        <v>0</v>
      </c>
      <c r="E41" s="65">
        <f t="shared" si="35"/>
        <v>0</v>
      </c>
      <c r="F41" s="65">
        <f t="shared" si="35"/>
        <v>0</v>
      </c>
      <c r="G41" s="65">
        <f t="shared" si="35"/>
        <v>0</v>
      </c>
      <c r="H41" s="65">
        <f t="shared" si="35"/>
        <v>0</v>
      </c>
      <c r="I41" s="65">
        <f t="shared" si="35"/>
        <v>0</v>
      </c>
      <c r="J41" s="65">
        <f t="shared" si="35"/>
        <v>6</v>
      </c>
      <c r="K41" s="65">
        <f t="shared" si="35"/>
        <v>0</v>
      </c>
      <c r="L41" s="65">
        <f t="shared" si="35"/>
        <v>0</v>
      </c>
      <c r="M41" s="65">
        <f t="shared" si="35"/>
        <v>0</v>
      </c>
      <c r="N41" s="65">
        <f t="shared" si="35"/>
        <v>0</v>
      </c>
      <c r="O41" s="65">
        <f t="shared" si="35"/>
        <v>0</v>
      </c>
      <c r="P41" s="65">
        <f t="shared" si="35"/>
        <v>0</v>
      </c>
      <c r="Q41" s="65">
        <f t="shared" si="35"/>
        <v>0</v>
      </c>
      <c r="R41" s="65">
        <f t="shared" si="35"/>
        <v>0</v>
      </c>
      <c r="S41" s="65">
        <f t="shared" si="35"/>
        <v>0</v>
      </c>
      <c r="AG41" s="8" t="str">
        <f>Vzorci_vnosov!$A$41</f>
        <v>TAV</v>
      </c>
    </row>
    <row r="42" spans="1:50" ht="17" customHeight="1">
      <c r="B42" s="25" t="str">
        <f>Vzorci_vnosov!$A$13</f>
        <v>BOL</v>
      </c>
      <c r="C42" s="65">
        <f t="shared" ref="C42:S42" si="36">COUNTIF(C2:C32,"BOL")</f>
        <v>0</v>
      </c>
      <c r="D42" s="65">
        <f t="shared" si="36"/>
        <v>0</v>
      </c>
      <c r="E42" s="65">
        <f t="shared" si="36"/>
        <v>0</v>
      </c>
      <c r="F42" s="65">
        <f t="shared" si="36"/>
        <v>1</v>
      </c>
      <c r="G42" s="65">
        <f t="shared" si="36"/>
        <v>0</v>
      </c>
      <c r="H42" s="65">
        <f t="shared" si="36"/>
        <v>0</v>
      </c>
      <c r="I42" s="65">
        <f t="shared" si="36"/>
        <v>0</v>
      </c>
      <c r="J42" s="65">
        <f t="shared" si="36"/>
        <v>0</v>
      </c>
      <c r="K42" s="65">
        <f t="shared" si="36"/>
        <v>1</v>
      </c>
      <c r="L42" s="65">
        <f t="shared" si="36"/>
        <v>0</v>
      </c>
      <c r="M42" s="65">
        <f t="shared" si="36"/>
        <v>0</v>
      </c>
      <c r="N42" s="65">
        <f t="shared" si="36"/>
        <v>0</v>
      </c>
      <c r="O42" s="65">
        <f t="shared" si="36"/>
        <v>0</v>
      </c>
      <c r="P42" s="65">
        <f t="shared" si="36"/>
        <v>2</v>
      </c>
      <c r="Q42" s="65">
        <f t="shared" si="36"/>
        <v>0</v>
      </c>
      <c r="R42" s="65">
        <f t="shared" si="36"/>
        <v>0</v>
      </c>
      <c r="S42" s="65">
        <f t="shared" si="36"/>
        <v>0</v>
      </c>
    </row>
    <row r="43" spans="1:50" ht="17" customHeight="1">
      <c r="B43" s="21" t="str">
        <f>Vzorci_vnosov!$A$11</f>
        <v>X</v>
      </c>
      <c r="C43" s="65">
        <f t="shared" ref="C43:S43" si="37">COUNTIF(C2:C32,"X")</f>
        <v>5</v>
      </c>
      <c r="D43" s="65">
        <f t="shared" si="37"/>
        <v>4</v>
      </c>
      <c r="E43" s="65">
        <f t="shared" si="37"/>
        <v>4</v>
      </c>
      <c r="F43" s="65">
        <f t="shared" si="37"/>
        <v>4</v>
      </c>
      <c r="G43" s="65">
        <f t="shared" si="37"/>
        <v>0</v>
      </c>
      <c r="H43" s="65">
        <f t="shared" si="37"/>
        <v>1</v>
      </c>
      <c r="I43" s="65">
        <f t="shared" si="37"/>
        <v>3</v>
      </c>
      <c r="J43" s="65">
        <f t="shared" si="37"/>
        <v>2</v>
      </c>
      <c r="K43" s="65">
        <f t="shared" si="37"/>
        <v>2</v>
      </c>
      <c r="L43" s="65">
        <f t="shared" si="37"/>
        <v>4</v>
      </c>
      <c r="M43" s="65">
        <f t="shared" si="37"/>
        <v>0</v>
      </c>
      <c r="N43" s="65">
        <f t="shared" si="37"/>
        <v>3</v>
      </c>
      <c r="O43" s="65">
        <f t="shared" si="37"/>
        <v>0</v>
      </c>
      <c r="P43" s="65">
        <f t="shared" si="37"/>
        <v>1</v>
      </c>
      <c r="Q43" s="65">
        <f t="shared" si="37"/>
        <v>5</v>
      </c>
      <c r="R43" s="65">
        <f t="shared" si="37"/>
        <v>0</v>
      </c>
      <c r="S43" s="65">
        <f t="shared" si="37"/>
        <v>2</v>
      </c>
    </row>
    <row r="44" spans="1:50" ht="17" customHeight="1">
      <c r="B44" s="20" t="s">
        <v>58</v>
      </c>
      <c r="C44" s="65">
        <f>COUNTIF(U2:U32,"KOS")</f>
        <v>0</v>
      </c>
      <c r="D44" s="65">
        <f>COUNTIF(U2:U32,"ŠOŠ")</f>
        <v>3</v>
      </c>
      <c r="E44" s="65">
        <f>COUNTIF(U2:U32,"PIN")</f>
        <v>3</v>
      </c>
      <c r="F44" s="65">
        <f>COUNTIF(U2:U32,"KON")</f>
        <v>4</v>
      </c>
      <c r="G44" s="65">
        <f>COUNTIF(U2:U32,"oro")</f>
        <v>0</v>
      </c>
      <c r="H44" s="65">
        <f>COUNTIF(U2:U32,"MIO")</f>
        <v>4</v>
      </c>
      <c r="I44" s="65">
        <f>COUNTIF(U2:U32,"BOŽ")</f>
        <v>3</v>
      </c>
      <c r="J44" s="65">
        <f>COUNTIF(U2:U32,"TOM")</f>
        <v>0</v>
      </c>
      <c r="K44" s="65">
        <f>COUNTIF(U2:U32,"MŠŠ")</f>
        <v>0</v>
      </c>
      <c r="L44" s="65">
        <f>COUNTIF(U2:U32,"ŽIV")</f>
        <v>2</v>
      </c>
      <c r="M44" s="65">
        <f>COUNTIF(U2:U32,"TAL")</f>
        <v>0</v>
      </c>
      <c r="N44" s="65">
        <f>COUNTIF(U2:U32,"PIR")</f>
        <v>0</v>
      </c>
      <c r="O44" s="65">
        <f>COUNTIF(U2:U32,"HOL")</f>
        <v>0</v>
      </c>
      <c r="P44" s="65">
        <f>COUNTIF(U2:U32,P1)</f>
        <v>3</v>
      </c>
      <c r="Q44" s="65">
        <f>COUNTIF(U2:U32,Q1)</f>
        <v>3</v>
      </c>
      <c r="R44" s="65">
        <f>COUNTIF(U2:U32,R1)</f>
        <v>0</v>
      </c>
      <c r="S44" s="65">
        <f>COUNTIF(V2:V32,S1)</f>
        <v>0</v>
      </c>
    </row>
    <row r="45" spans="1:50" ht="17" customHeight="1">
      <c r="B45" s="21" t="str">
        <f>Vzorci_vnosov!$A$45</f>
        <v>¶</v>
      </c>
      <c r="C45" s="65">
        <f t="shared" ref="C45:S45" si="38">COUNTIF(C2:C32,"51¶")+COUNTIF(C2:C32,"52¶")+COUNTIF(C2:C32,"kvit¶")</f>
        <v>0</v>
      </c>
      <c r="D45" s="65">
        <f t="shared" si="38"/>
        <v>0</v>
      </c>
      <c r="E45" s="65">
        <f t="shared" si="38"/>
        <v>2</v>
      </c>
      <c r="F45" s="65">
        <f t="shared" si="38"/>
        <v>2</v>
      </c>
      <c r="G45" s="65">
        <f t="shared" si="38"/>
        <v>0</v>
      </c>
      <c r="H45" s="65">
        <f t="shared" si="38"/>
        <v>2</v>
      </c>
      <c r="I45" s="65">
        <f t="shared" si="38"/>
        <v>0</v>
      </c>
      <c r="J45" s="65">
        <f t="shared" si="38"/>
        <v>1</v>
      </c>
      <c r="K45" s="65">
        <f t="shared" si="38"/>
        <v>1</v>
      </c>
      <c r="L45" s="65">
        <f t="shared" si="38"/>
        <v>2</v>
      </c>
      <c r="M45" s="65">
        <f t="shared" si="38"/>
        <v>2</v>
      </c>
      <c r="N45" s="65">
        <f t="shared" si="38"/>
        <v>2</v>
      </c>
      <c r="O45" s="65">
        <f t="shared" si="38"/>
        <v>0</v>
      </c>
      <c r="P45" s="65">
        <f t="shared" si="38"/>
        <v>1</v>
      </c>
      <c r="Q45" s="65">
        <f t="shared" si="38"/>
        <v>3</v>
      </c>
      <c r="R45" s="65">
        <f t="shared" si="38"/>
        <v>0</v>
      </c>
      <c r="S45" s="65">
        <f t="shared" si="38"/>
        <v>2</v>
      </c>
    </row>
    <row r="46" spans="1:50" ht="17" customHeight="1">
      <c r="B46" s="25" t="str">
        <f>Vzorci_vnosov!$A$8</f>
        <v>U</v>
      </c>
      <c r="C46" s="65">
        <f t="shared" ref="C46:S46" si="39">COUNTIF(C2:C32,"U☺")+COUNTIF(C2:C32,"U☻")+COUNTIF(C2:C32,"U")</f>
        <v>1</v>
      </c>
      <c r="D46" s="65">
        <f t="shared" si="39"/>
        <v>0</v>
      </c>
      <c r="E46" s="65">
        <f t="shared" si="39"/>
        <v>0</v>
      </c>
      <c r="F46" s="65">
        <f t="shared" si="39"/>
        <v>0</v>
      </c>
      <c r="G46" s="65">
        <f t="shared" si="39"/>
        <v>0</v>
      </c>
      <c r="H46" s="65">
        <f t="shared" si="39"/>
        <v>1</v>
      </c>
      <c r="I46" s="65">
        <f t="shared" si="39"/>
        <v>0</v>
      </c>
      <c r="J46" s="65">
        <f t="shared" si="39"/>
        <v>1</v>
      </c>
      <c r="K46" s="65">
        <f t="shared" si="39"/>
        <v>0</v>
      </c>
      <c r="L46" s="65">
        <f t="shared" si="39"/>
        <v>0</v>
      </c>
      <c r="M46" s="65">
        <f t="shared" si="39"/>
        <v>0</v>
      </c>
      <c r="N46" s="65">
        <f t="shared" si="39"/>
        <v>3</v>
      </c>
      <c r="O46" s="65">
        <f t="shared" si="39"/>
        <v>0</v>
      </c>
      <c r="P46" s="65">
        <f t="shared" si="39"/>
        <v>1</v>
      </c>
      <c r="Q46" s="65">
        <f t="shared" si="39"/>
        <v>3</v>
      </c>
      <c r="R46" s="65">
        <f t="shared" si="39"/>
        <v>0</v>
      </c>
      <c r="S46" s="65">
        <f t="shared" si="39"/>
        <v>3</v>
      </c>
    </row>
  </sheetData>
  <sheetProtection sheet="1" objects="1" scenarios="1"/>
  <conditionalFormatting sqref="AD2:AD32">
    <cfRule type="cellIs" dxfId="94" priority="5" stopIfTrue="1" operator="notEqual">
      <formula>0</formula>
    </cfRule>
  </conditionalFormatting>
  <conditionalFormatting sqref="V2:AC32">
    <cfRule type="cellIs" dxfId="93" priority="18" stopIfTrue="1" operator="lessThan">
      <formula>1</formula>
    </cfRule>
  </conditionalFormatting>
  <conditionalFormatting sqref="AF2:AF32">
    <cfRule type="cellIs" dxfId="92" priority="8" stopIfTrue="1" operator="lessThan">
      <formula>2</formula>
    </cfRule>
  </conditionalFormatting>
  <conditionalFormatting sqref="AE2:AE32">
    <cfRule type="cellIs" dxfId="91" priority="6" stopIfTrue="1" operator="equal">
      <formula>1</formula>
    </cfRule>
  </conditionalFormatting>
  <conditionalFormatting sqref="AE2:AE32">
    <cfRule type="cellIs" dxfId="90" priority="7" stopIfTrue="1" operator="greaterThan">
      <formula>1</formula>
    </cfRule>
  </conditionalFormatting>
  <conditionalFormatting sqref="V2:AC32">
    <cfRule type="cellIs" dxfId="89" priority="19" stopIfTrue="1" operator="greaterThan">
      <formula>1</formula>
    </cfRule>
  </conditionalFormatting>
  <conditionalFormatting sqref="AF2:AF32">
    <cfRule type="cellIs" dxfId="88" priority="9" stopIfTrue="1" operator="greaterThan">
      <formula>2</formula>
    </cfRule>
  </conditionalFormatting>
  <conditionalFormatting sqref="C1 AH1">
    <cfRule type="expression" dxfId="87" priority="248" stopIfTrue="1">
      <formula>WEEKDAY($A1,2)=6</formula>
    </cfRule>
  </conditionalFormatting>
  <conditionalFormatting sqref="O1 AT1">
    <cfRule type="expression" dxfId="86" priority="250" stopIfTrue="1">
      <formula>WEEKDAY($A1,2)=6</formula>
    </cfRule>
  </conditionalFormatting>
  <conditionalFormatting sqref="C1 AH1">
    <cfRule type="expression" dxfId="85" priority="249" stopIfTrue="1">
      <formula>WEEKDAY($A1,2)=7</formula>
    </cfRule>
  </conditionalFormatting>
  <conditionalFormatting sqref="O1 AT1">
    <cfRule type="expression" dxfId="84" priority="251" stopIfTrue="1">
      <formula>WEEKDAY($A1,2)=7</formula>
    </cfRule>
  </conditionalFormatting>
  <conditionalFormatting sqref="M11 J18 S18 P25 S25">
    <cfRule type="expression" dxfId="83" priority="246" stopIfTrue="1">
      <formula>WEEKDAY($A11,2)=6</formula>
    </cfRule>
  </conditionalFormatting>
  <conditionalFormatting sqref="M11 J18 S18 P25 S25">
    <cfRule type="expression" dxfId="82" priority="247" stopIfTrue="1">
      <formula>WEEKDAY($A11,2)=7</formula>
    </cfRule>
  </conditionalFormatting>
  <conditionalFormatting sqref="A2:B31 D2 J2 I3 R2:R3 T2:T3 C4:H4 J4:M4 O2:O4 Q4:U4 C5 E5:P5 R5:U5 U8 I9 T6:T9 D10 R6:R10 T10:U10 C11:L11 O6:O11 Q11:U11 C12:J12 M12:U12 I13:J13 J14 R13:R15 T13:T15 L16:M16 R16:T16 D17 I15:J17 L17 O13:O17 C18:I18 K18 M18:P18 R17:R18 C19:E19 G19:R19 T17:U19 O20:O24 R20:R24 T20:T24 C25:G25 I20:I25 K25 M25:O25 Q25:R25 T25:U25 C26:D26 F26:H26 J26:U26 I28:I30 O27:O31 R27:R31 T27:T31 A32 U31:U32">
    <cfRule type="expression" dxfId="81" priority="244" stopIfTrue="1">
      <formula>WEEKDAY($A2,2)=6</formula>
    </cfRule>
  </conditionalFormatting>
  <conditionalFormatting sqref="A2:B31 D2 J2 I3 R2:R3 T2:T3 C4:H4 J4:M4 O2:O4 Q4:U4 C5 E5:P5 R5:U5 U8 I9 T6:T9 D10 R6:R10 T10:U10 C11:L11 O6:O11 Q11:U11 C12:J12 M12:U12 I13:J13 J14 R13:R15 T13:T15 L16:M16 R16:T16 D17 I15:J17 L17 O13:O17 C18:I18 K18 M18:P18 R17:R18 C19:E19 G19:R19 T17:U19 O20:O24 R20:R24 T20:T24 C25:G25 I20:I25 K25 M25:O25 Q25:R25 T25:U25 C26:D26 F26:H26 J26:U26 I28:I30 O27:O31 R27:R31 T27:T31 A32 U31:U32">
    <cfRule type="expression" dxfId="80" priority="245" stopIfTrue="1">
      <formula>WEEKDAY($A2,2)=7</formula>
    </cfRule>
  </conditionalFormatting>
  <pageMargins left="0.23622047244094502" right="0.19645669291338602" top="0.36299212598425212" bottom="0.19645669291338602" header="0.19645669291338602" footer="0.19645669291338602"/>
  <pageSetup paperSize="0" scale="125" fitToWidth="0" fitToHeight="0" orientation="portrait" horizontalDpi="0" verticalDpi="0" copies="0"/>
  <headerFooter alignWithMargins="0">
    <oddHeader>&amp;L&amp;"Arial,Regular"&amp;12Zadnja sprememba:  &amp;C&amp;"Arial,Regular"&amp;D   &amp;T</oddHead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46"/>
  <sheetViews>
    <sheetView topLeftCell="A16" zoomScale="159" zoomScaleNormal="150" workbookViewId="0">
      <selection activeCell="U35" sqref="U35"/>
    </sheetView>
  </sheetViews>
  <sheetFormatPr baseColWidth="10" defaultRowHeight="17" customHeight="1"/>
  <cols>
    <col min="1" max="1" width="7.19921875" style="60" customWidth="1"/>
    <col min="2" max="2" width="4" style="61" customWidth="1"/>
    <col min="3" max="14" width="5.19921875" style="62" customWidth="1"/>
    <col min="15" max="15" width="5.19921875" style="62" hidden="1" customWidth="1"/>
    <col min="16" max="17" width="5.19921875" style="62" customWidth="1"/>
    <col min="18" max="18" width="5.19921875" style="62" hidden="1" customWidth="1"/>
    <col min="19" max="21" width="5.19921875" style="62" customWidth="1"/>
    <col min="22" max="32" width="4.3984375" style="62" customWidth="1"/>
    <col min="33" max="33" width="5.19921875" style="1" customWidth="1"/>
    <col min="34" max="50" width="17.19921875" style="3" hidden="1" customWidth="1"/>
    <col min="51" max="57" width="8.3984375" style="2" customWidth="1"/>
    <col min="58" max="63" width="8.3984375" style="3" customWidth="1"/>
    <col min="64" max="64" width="11" customWidth="1"/>
  </cols>
  <sheetData>
    <row r="1" spans="1:63" ht="19.5" customHeight="1">
      <c r="A1" s="24" t="s">
        <v>64</v>
      </c>
      <c r="B1" s="25"/>
      <c r="C1" s="26" t="s">
        <v>93</v>
      </c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26"/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82" t="s">
        <v>58</v>
      </c>
      <c r="V1" s="29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G1" s="1" t="s">
        <v>78</v>
      </c>
      <c r="AH1" s="73" t="s">
        <v>71</v>
      </c>
      <c r="AI1" s="73" t="s">
        <v>3</v>
      </c>
      <c r="AJ1" s="73" t="s">
        <v>5</v>
      </c>
      <c r="AK1" s="73" t="s">
        <v>7</v>
      </c>
      <c r="AL1" s="73" t="s">
        <v>9</v>
      </c>
      <c r="AM1" s="73" t="s">
        <v>11</v>
      </c>
      <c r="AN1" s="73" t="s">
        <v>13</v>
      </c>
      <c r="AO1" s="73" t="s">
        <v>15</v>
      </c>
      <c r="AP1" s="73" t="s">
        <v>17</v>
      </c>
      <c r="AQ1" s="73" t="s">
        <v>19</v>
      </c>
      <c r="AR1" s="73" t="s">
        <v>21</v>
      </c>
      <c r="AS1" s="73" t="s">
        <v>23</v>
      </c>
      <c r="AT1" s="73" t="s">
        <v>25</v>
      </c>
      <c r="AU1" s="73" t="s">
        <v>88</v>
      </c>
      <c r="AV1" s="73" t="s">
        <v>84</v>
      </c>
      <c r="AW1" s="73" t="s">
        <v>30</v>
      </c>
      <c r="AX1" s="73" t="s">
        <v>89</v>
      </c>
      <c r="AY1" s="36"/>
      <c r="AZ1" s="36"/>
      <c r="BA1" s="36"/>
      <c r="BB1" s="36"/>
      <c r="BC1" s="36"/>
      <c r="BD1" s="36"/>
      <c r="BE1" s="36"/>
      <c r="BF1" s="37"/>
      <c r="BG1" s="37"/>
      <c r="BH1" s="37"/>
      <c r="BI1" s="37"/>
      <c r="BJ1" s="37"/>
      <c r="BK1" s="37"/>
    </row>
    <row r="2" spans="1:63" ht="19.5" customHeight="1">
      <c r="A2" s="47">
        <v>44136</v>
      </c>
      <c r="B2" s="39" t="str">
        <f t="shared" ref="B2:B31" si="0">TEXT(A2,"Ddd")</f>
        <v>Sun</v>
      </c>
      <c r="C2" s="95"/>
      <c r="D2" s="95"/>
      <c r="E2" s="95"/>
      <c r="F2" s="95"/>
      <c r="G2" s="95"/>
      <c r="H2" s="95"/>
      <c r="I2" s="42" t="s">
        <v>35</v>
      </c>
      <c r="J2" s="95"/>
      <c r="K2" s="95"/>
      <c r="L2" s="95"/>
      <c r="M2" s="95"/>
      <c r="N2" s="96" t="s">
        <v>100</v>
      </c>
      <c r="O2" s="95"/>
      <c r="P2" s="41" t="s">
        <v>24</v>
      </c>
      <c r="Q2" s="95"/>
      <c r="R2" s="95"/>
      <c r="S2" s="96" t="s">
        <v>101</v>
      </c>
      <c r="T2" s="95" t="s">
        <v>13</v>
      </c>
      <c r="U2" s="84" t="s">
        <v>28</v>
      </c>
      <c r="V2" s="43">
        <f t="shared" ref="V2:V31" si="1">COUNTIF(AH2:AX2,"☻")</f>
        <v>3</v>
      </c>
      <c r="W2" s="43">
        <f t="shared" ref="W2:W31" si="2">COUNTIF(AH2:AX2,"☺")</f>
        <v>1</v>
      </c>
      <c r="X2" s="43">
        <f t="shared" ref="X2:X31" si="3">COUNTIF(C2:S2,"51")+COUNTIF(C2:S2,"51$")+COUNTIF(C2:S2,"51☻")</f>
        <v>0</v>
      </c>
      <c r="Y2" s="43">
        <f t="shared" ref="Y2:Y31" si="4">COUNTIF(C2:S2,"52")+COUNTIF(C2:S2,"52$")+COUNTIF(C2:S2,"52☻")</f>
        <v>0</v>
      </c>
      <c r="Z2" s="43">
        <f t="shared" ref="Z2:Z31" si="5">COUNTIF(C2:S2,"51¶")</f>
        <v>0</v>
      </c>
      <c r="AA2" s="43">
        <f t="shared" ref="AA2:AA31" si="6">COUNTIF(C2:S2,"52¶")</f>
        <v>0</v>
      </c>
      <c r="AB2" s="43">
        <f t="shared" ref="AB2:AB31" si="7">COUNTIF(C2:S2,"U")+COUNTIF(C2:S2,"U☻")+COUNTIF(C2:S2,"U☺")</f>
        <v>0</v>
      </c>
      <c r="AC2" s="43">
        <f t="shared" ref="AC2:AC31" si="8">COUNTIF(C2:S2,"KVIT")+COUNTIF(C2:S2,"KVIT☻")+COUNTIF(C2:S2,"kvit$")</f>
        <v>0</v>
      </c>
      <c r="AD2" s="44">
        <f t="shared" ref="AD2:AD31" si="9">COUNTBLANK(C2:S2)-3</f>
        <v>10</v>
      </c>
      <c r="AE2" s="44">
        <f t="shared" ref="AE2:AE31" si="10">COUNTIF(C2:S2,"x")</f>
        <v>0</v>
      </c>
      <c r="AF2" s="43">
        <f t="shared" ref="AF2:AF31" si="11">COUNTIF(C2:S2,"51")+COUNTIF(C2:S2,"51☻")+COUNTIF(C2:S2,"2")+COUNTIF(C2:S2,"52")+COUNTIF(C2:S2,"52☻")+COUNTIF(C2:S2,"51$")+COUNTIF(C2:S2,"52$")</f>
        <v>0</v>
      </c>
      <c r="AG2" s="5" t="str">
        <f>Vzorci_vnosov!$A$2</f>
        <v>51☻</v>
      </c>
      <c r="AH2" s="45" t="str">
        <f t="shared" ref="AH2:AH23" si="12">RIGHT(C2,1)</f>
        <v/>
      </c>
      <c r="AI2" s="45" t="str">
        <f t="shared" ref="AI2:AI23" si="13">RIGHT(D2,1)</f>
        <v/>
      </c>
      <c r="AJ2" s="45" t="str">
        <f t="shared" ref="AJ2:AJ23" si="14">RIGHT(E2,1)</f>
        <v/>
      </c>
      <c r="AK2" s="45" t="str">
        <f t="shared" ref="AK2:AK23" si="15">RIGHT(F2,1)</f>
        <v/>
      </c>
      <c r="AL2" s="45" t="str">
        <f t="shared" ref="AL2:AL23" si="16">RIGHT(G2,1)</f>
        <v/>
      </c>
      <c r="AM2" s="45" t="str">
        <f t="shared" ref="AM2:AM23" si="17">RIGHT(H2,1)</f>
        <v/>
      </c>
      <c r="AN2" s="45" t="str">
        <f t="shared" ref="AN2:AN23" si="18">RIGHT(I2,1)</f>
        <v>☺</v>
      </c>
      <c r="AO2" s="45" t="str">
        <f t="shared" ref="AO2:AO23" si="19">RIGHT(J2,1)</f>
        <v/>
      </c>
      <c r="AP2" s="45" t="str">
        <f t="shared" ref="AP2:AP23" si="20">RIGHT(K2,1)</f>
        <v/>
      </c>
      <c r="AQ2" s="45" t="str">
        <f t="shared" ref="AQ2:AQ23" si="21">RIGHT(L2,1)</f>
        <v/>
      </c>
      <c r="AR2" s="45" t="str">
        <f t="shared" ref="AR2:AR23" si="22">RIGHT(M2,1)</f>
        <v/>
      </c>
      <c r="AS2" s="45" t="str">
        <f t="shared" ref="AS2:AS23" si="23">RIGHT(N2,1)</f>
        <v>☻</v>
      </c>
      <c r="AT2" s="45" t="str">
        <f t="shared" ref="AT2:AT23" si="24">RIGHT(O2,1)</f>
        <v/>
      </c>
      <c r="AU2" s="45" t="str">
        <f t="shared" ref="AU2:AU23" si="25">RIGHT(P2,1)</f>
        <v>☻</v>
      </c>
      <c r="AV2" s="45" t="str">
        <f t="shared" ref="AV2:AV23" si="26">RIGHT(Q2,1)</f>
        <v/>
      </c>
      <c r="AW2" s="45" t="str">
        <f t="shared" ref="AW2:AW23" si="27">RIGHT(R2,1)</f>
        <v/>
      </c>
      <c r="AX2" s="45" t="str">
        <f t="shared" ref="AX2:AX23" si="28">RIGHT(S2,1)</f>
        <v>☻</v>
      </c>
      <c r="AY2" s="36"/>
      <c r="AZ2" s="36"/>
      <c r="BA2" s="36"/>
      <c r="BB2" s="36"/>
      <c r="BC2" s="36"/>
      <c r="BD2" s="36"/>
      <c r="BE2" s="36"/>
      <c r="BF2" s="37"/>
      <c r="BG2" s="37"/>
      <c r="BH2" s="37"/>
      <c r="BI2" s="37"/>
      <c r="BJ2" s="37"/>
      <c r="BK2" s="37"/>
    </row>
    <row r="3" spans="1:63" ht="19.5" customHeight="1">
      <c r="A3" s="47">
        <v>44137</v>
      </c>
      <c r="B3" s="48" t="str">
        <f t="shared" si="0"/>
        <v>Mon</v>
      </c>
      <c r="C3" s="49" t="s">
        <v>4</v>
      </c>
      <c r="D3" s="52" t="s">
        <v>75</v>
      </c>
      <c r="E3" s="49" t="s">
        <v>8</v>
      </c>
      <c r="F3" s="97" t="s">
        <v>62</v>
      </c>
      <c r="G3" s="58" t="s">
        <v>42</v>
      </c>
      <c r="H3" s="49" t="s">
        <v>20</v>
      </c>
      <c r="I3" s="53" t="s">
        <v>18</v>
      </c>
      <c r="J3" s="49" t="s">
        <v>4</v>
      </c>
      <c r="K3" s="50" t="s">
        <v>10</v>
      </c>
      <c r="L3" s="49" t="s">
        <v>20</v>
      </c>
      <c r="M3" s="52" t="s">
        <v>76</v>
      </c>
      <c r="N3" s="53" t="s">
        <v>18</v>
      </c>
      <c r="O3" s="52"/>
      <c r="P3" s="98" t="s">
        <v>18</v>
      </c>
      <c r="Q3" s="81" t="s">
        <v>77</v>
      </c>
      <c r="R3" s="52"/>
      <c r="S3" s="52" t="s">
        <v>76</v>
      </c>
      <c r="T3" s="52" t="s">
        <v>70</v>
      </c>
      <c r="U3" s="26" t="s">
        <v>5</v>
      </c>
      <c r="V3" s="43">
        <f t="shared" si="1"/>
        <v>1</v>
      </c>
      <c r="W3" s="43">
        <f t="shared" si="2"/>
        <v>1</v>
      </c>
      <c r="X3" s="43">
        <f t="shared" si="3"/>
        <v>2</v>
      </c>
      <c r="Y3" s="43">
        <f t="shared" si="4"/>
        <v>0</v>
      </c>
      <c r="Z3" s="43">
        <f t="shared" si="5"/>
        <v>0</v>
      </c>
      <c r="AA3" s="43">
        <f t="shared" si="6"/>
        <v>0</v>
      </c>
      <c r="AB3" s="43">
        <f t="shared" si="7"/>
        <v>0</v>
      </c>
      <c r="AC3" s="43">
        <f t="shared" si="8"/>
        <v>2</v>
      </c>
      <c r="AD3" s="44">
        <f t="shared" si="9"/>
        <v>-1</v>
      </c>
      <c r="AE3" s="44">
        <f t="shared" si="10"/>
        <v>3</v>
      </c>
      <c r="AF3" s="43">
        <f t="shared" si="11"/>
        <v>2</v>
      </c>
      <c r="AG3" s="5" t="str">
        <f>Vzorci_vnosov!$A$3</f>
        <v>52☻</v>
      </c>
      <c r="AH3" s="45" t="str">
        <f t="shared" si="12"/>
        <v>1</v>
      </c>
      <c r="AI3" s="45" t="str">
        <f t="shared" si="13"/>
        <v>F</v>
      </c>
      <c r="AJ3" s="45" t="str">
        <f t="shared" si="14"/>
        <v>T</v>
      </c>
      <c r="AK3" s="45" t="str">
        <f t="shared" si="15"/>
        <v>©</v>
      </c>
      <c r="AL3" s="45" t="str">
        <f t="shared" si="16"/>
        <v>O</v>
      </c>
      <c r="AM3" s="45" t="str">
        <f t="shared" si="17"/>
        <v>D</v>
      </c>
      <c r="AN3" s="45" t="str">
        <f t="shared" si="18"/>
        <v>X</v>
      </c>
      <c r="AO3" s="45" t="str">
        <f t="shared" si="19"/>
        <v>1</v>
      </c>
      <c r="AP3" s="45" t="str">
        <f t="shared" si="20"/>
        <v>☻</v>
      </c>
      <c r="AQ3" s="45" t="str">
        <f t="shared" si="21"/>
        <v>D</v>
      </c>
      <c r="AR3" s="45" t="str">
        <f t="shared" si="22"/>
        <v>K</v>
      </c>
      <c r="AS3" s="45" t="str">
        <f t="shared" si="23"/>
        <v>X</v>
      </c>
      <c r="AT3" s="45" t="str">
        <f t="shared" si="24"/>
        <v/>
      </c>
      <c r="AU3" s="45" t="str">
        <f t="shared" si="25"/>
        <v>X</v>
      </c>
      <c r="AV3" s="45" t="str">
        <f t="shared" si="26"/>
        <v>☺</v>
      </c>
      <c r="AW3" s="45" t="str">
        <f t="shared" si="27"/>
        <v/>
      </c>
      <c r="AX3" s="45" t="str">
        <f t="shared" si="28"/>
        <v>K</v>
      </c>
      <c r="AY3" s="4"/>
      <c r="AZ3" s="4"/>
      <c r="BA3" s="4"/>
      <c r="BB3" s="4"/>
      <c r="BC3" s="4"/>
      <c r="BD3" s="4"/>
      <c r="BE3" s="4"/>
      <c r="BF3" s="46"/>
      <c r="BG3" s="46"/>
      <c r="BH3" s="46"/>
      <c r="BI3" s="46"/>
      <c r="BJ3" s="46"/>
      <c r="BK3" s="46"/>
    </row>
    <row r="4" spans="1:63" ht="19.5" customHeight="1">
      <c r="A4" s="47">
        <v>44138</v>
      </c>
      <c r="B4" s="48" t="str">
        <f t="shared" si="0"/>
        <v>Tue</v>
      </c>
      <c r="C4" s="53" t="s">
        <v>18</v>
      </c>
      <c r="D4" s="52" t="s">
        <v>75</v>
      </c>
      <c r="E4" s="49" t="s">
        <v>8</v>
      </c>
      <c r="F4" s="50" t="s">
        <v>10</v>
      </c>
      <c r="G4" s="58" t="s">
        <v>42</v>
      </c>
      <c r="H4" s="49" t="s">
        <v>20</v>
      </c>
      <c r="I4" s="52" t="s">
        <v>94</v>
      </c>
      <c r="J4" s="49" t="s">
        <v>20</v>
      </c>
      <c r="K4" s="53" t="s">
        <v>18</v>
      </c>
      <c r="L4" s="49" t="s">
        <v>20</v>
      </c>
      <c r="M4" s="49" t="s">
        <v>4</v>
      </c>
      <c r="N4" s="80" t="s">
        <v>35</v>
      </c>
      <c r="O4" s="99"/>
      <c r="P4" s="97" t="s">
        <v>62</v>
      </c>
      <c r="Q4" s="100" t="s">
        <v>18</v>
      </c>
      <c r="R4" s="52"/>
      <c r="S4" s="96" t="s">
        <v>101</v>
      </c>
      <c r="T4" s="52" t="s">
        <v>23</v>
      </c>
      <c r="U4" s="26" t="s">
        <v>17</v>
      </c>
      <c r="V4" s="43">
        <f t="shared" si="1"/>
        <v>2</v>
      </c>
      <c r="W4" s="43">
        <f t="shared" si="2"/>
        <v>1</v>
      </c>
      <c r="X4" s="43">
        <f t="shared" si="3"/>
        <v>1</v>
      </c>
      <c r="Y4" s="43">
        <f t="shared" si="4"/>
        <v>0</v>
      </c>
      <c r="Z4" s="43">
        <f t="shared" si="5"/>
        <v>0</v>
      </c>
      <c r="AA4" s="43">
        <f t="shared" si="6"/>
        <v>0</v>
      </c>
      <c r="AB4" s="43">
        <f t="shared" si="7"/>
        <v>0</v>
      </c>
      <c r="AC4" s="43">
        <f t="shared" si="8"/>
        <v>2</v>
      </c>
      <c r="AD4" s="44">
        <f t="shared" si="9"/>
        <v>-1</v>
      </c>
      <c r="AE4" s="44">
        <f t="shared" si="10"/>
        <v>3</v>
      </c>
      <c r="AF4" s="43">
        <f t="shared" si="11"/>
        <v>1</v>
      </c>
      <c r="AG4" s="5" t="str">
        <f>Vzorci_vnosov!$A$4</f>
        <v>51</v>
      </c>
      <c r="AH4" s="45" t="str">
        <f t="shared" si="12"/>
        <v>X</v>
      </c>
      <c r="AI4" s="45" t="str">
        <f t="shared" si="13"/>
        <v>F</v>
      </c>
      <c r="AJ4" s="45" t="str">
        <f t="shared" si="14"/>
        <v>T</v>
      </c>
      <c r="AK4" s="45" t="str">
        <f t="shared" si="15"/>
        <v>☻</v>
      </c>
      <c r="AL4" s="45" t="str">
        <f t="shared" si="16"/>
        <v>O</v>
      </c>
      <c r="AM4" s="45" t="str">
        <f t="shared" si="17"/>
        <v>D</v>
      </c>
      <c r="AN4" s="45" t="str">
        <f t="shared" si="18"/>
        <v>Z</v>
      </c>
      <c r="AO4" s="45" t="str">
        <f t="shared" si="19"/>
        <v>D</v>
      </c>
      <c r="AP4" s="45" t="str">
        <f t="shared" si="20"/>
        <v>X</v>
      </c>
      <c r="AQ4" s="45" t="str">
        <f t="shared" si="21"/>
        <v>D</v>
      </c>
      <c r="AR4" s="45" t="str">
        <f t="shared" si="22"/>
        <v>1</v>
      </c>
      <c r="AS4" s="45" t="str">
        <f t="shared" si="23"/>
        <v>☺</v>
      </c>
      <c r="AT4" s="45" t="str">
        <f t="shared" si="24"/>
        <v/>
      </c>
      <c r="AU4" s="45" t="str">
        <f t="shared" si="25"/>
        <v>©</v>
      </c>
      <c r="AV4" s="45" t="str">
        <f t="shared" si="26"/>
        <v>X</v>
      </c>
      <c r="AW4" s="45" t="str">
        <f t="shared" si="27"/>
        <v/>
      </c>
      <c r="AX4" s="45" t="str">
        <f t="shared" si="28"/>
        <v>☻</v>
      </c>
      <c r="AY4" s="4"/>
      <c r="AZ4" s="4"/>
      <c r="BA4" s="4"/>
      <c r="BB4" s="4"/>
      <c r="BC4" s="4"/>
      <c r="BD4" s="4"/>
      <c r="BE4" s="4"/>
      <c r="BF4" s="46"/>
      <c r="BG4" s="46"/>
      <c r="BH4" s="46"/>
      <c r="BI4" s="46"/>
      <c r="BJ4" s="46"/>
      <c r="BK4" s="46"/>
    </row>
    <row r="5" spans="1:63" ht="19.5" customHeight="1">
      <c r="A5" s="47">
        <v>44139</v>
      </c>
      <c r="B5" s="48" t="str">
        <f t="shared" si="0"/>
        <v>Wed</v>
      </c>
      <c r="C5" s="49" t="s">
        <v>4</v>
      </c>
      <c r="D5" s="49" t="s">
        <v>20</v>
      </c>
      <c r="E5" s="50" t="s">
        <v>10</v>
      </c>
      <c r="F5" s="53" t="s">
        <v>18</v>
      </c>
      <c r="G5" s="58" t="s">
        <v>42</v>
      </c>
      <c r="H5" s="49" t="s">
        <v>20</v>
      </c>
      <c r="I5" s="52" t="s">
        <v>94</v>
      </c>
      <c r="J5" s="49" t="s">
        <v>20</v>
      </c>
      <c r="K5" s="49" t="s">
        <v>8</v>
      </c>
      <c r="L5" s="49" t="s">
        <v>20</v>
      </c>
      <c r="M5" s="49" t="s">
        <v>4</v>
      </c>
      <c r="N5" s="52" t="s">
        <v>94</v>
      </c>
      <c r="O5" s="52"/>
      <c r="P5" s="97" t="s">
        <v>62</v>
      </c>
      <c r="Q5" s="53" t="s">
        <v>49</v>
      </c>
      <c r="R5" s="52"/>
      <c r="S5" s="53" t="s">
        <v>18</v>
      </c>
      <c r="T5" s="52" t="s">
        <v>72</v>
      </c>
      <c r="U5" s="26" t="s">
        <v>28</v>
      </c>
      <c r="V5" s="43">
        <f t="shared" si="1"/>
        <v>1</v>
      </c>
      <c r="W5" s="43">
        <f t="shared" si="2"/>
        <v>0</v>
      </c>
      <c r="X5" s="43">
        <f t="shared" si="3"/>
        <v>2</v>
      </c>
      <c r="Y5" s="43">
        <f t="shared" si="4"/>
        <v>0</v>
      </c>
      <c r="Z5" s="43">
        <f t="shared" si="5"/>
        <v>0</v>
      </c>
      <c r="AA5" s="43">
        <f t="shared" si="6"/>
        <v>0</v>
      </c>
      <c r="AB5" s="43">
        <f t="shared" si="7"/>
        <v>0</v>
      </c>
      <c r="AC5" s="43">
        <f t="shared" si="8"/>
        <v>2</v>
      </c>
      <c r="AD5" s="44">
        <f t="shared" si="9"/>
        <v>-1</v>
      </c>
      <c r="AE5" s="44">
        <f t="shared" si="10"/>
        <v>2</v>
      </c>
      <c r="AF5" s="43">
        <f t="shared" si="11"/>
        <v>2</v>
      </c>
      <c r="AG5" s="5" t="str">
        <f>Vzorci_vnosov!$A$5</f>
        <v>52</v>
      </c>
      <c r="AH5" s="45" t="str">
        <f t="shared" si="12"/>
        <v>1</v>
      </c>
      <c r="AI5" s="45" t="str">
        <f t="shared" si="13"/>
        <v>D</v>
      </c>
      <c r="AJ5" s="45" t="str">
        <f t="shared" si="14"/>
        <v>☻</v>
      </c>
      <c r="AK5" s="45" t="str">
        <f t="shared" si="15"/>
        <v>X</v>
      </c>
      <c r="AL5" s="45" t="str">
        <f t="shared" si="16"/>
        <v>O</v>
      </c>
      <c r="AM5" s="45" t="str">
        <f t="shared" si="17"/>
        <v>D</v>
      </c>
      <c r="AN5" s="45" t="str">
        <f t="shared" si="18"/>
        <v>Z</v>
      </c>
      <c r="AO5" s="45" t="str">
        <f t="shared" si="19"/>
        <v>D</v>
      </c>
      <c r="AP5" s="45" t="str">
        <f t="shared" si="20"/>
        <v>T</v>
      </c>
      <c r="AQ5" s="45" t="str">
        <f t="shared" si="21"/>
        <v>D</v>
      </c>
      <c r="AR5" s="45" t="str">
        <f t="shared" si="22"/>
        <v>1</v>
      </c>
      <c r="AS5" s="45" t="str">
        <f t="shared" si="23"/>
        <v>Z</v>
      </c>
      <c r="AT5" s="45" t="str">
        <f t="shared" si="24"/>
        <v/>
      </c>
      <c r="AU5" s="45" t="str">
        <f t="shared" si="25"/>
        <v>©</v>
      </c>
      <c r="AV5" s="45" t="str">
        <f t="shared" si="26"/>
        <v>a</v>
      </c>
      <c r="AW5" s="45" t="str">
        <f t="shared" si="27"/>
        <v/>
      </c>
      <c r="AX5" s="45" t="str">
        <f t="shared" si="28"/>
        <v>X</v>
      </c>
      <c r="AY5" s="4"/>
      <c r="AZ5" s="4"/>
      <c r="BA5" s="4"/>
      <c r="BB5" s="4"/>
      <c r="BC5" s="4"/>
      <c r="BD5" s="4"/>
      <c r="BE5" s="4"/>
      <c r="BF5" s="46"/>
      <c r="BG5" s="46"/>
      <c r="BH5" s="46"/>
      <c r="BI5" s="46"/>
      <c r="BJ5" s="46"/>
      <c r="BK5" s="46"/>
    </row>
    <row r="6" spans="1:63" ht="19.5" customHeight="1">
      <c r="A6" s="47">
        <v>44140</v>
      </c>
      <c r="B6" s="48" t="str">
        <f t="shared" si="0"/>
        <v>Thu</v>
      </c>
      <c r="C6" s="53" t="s">
        <v>18</v>
      </c>
      <c r="D6" s="49" t="s">
        <v>20</v>
      </c>
      <c r="E6" s="53" t="s">
        <v>18</v>
      </c>
      <c r="F6" s="49" t="s">
        <v>8</v>
      </c>
      <c r="G6" s="58" t="s">
        <v>42</v>
      </c>
      <c r="H6" s="49" t="s">
        <v>20</v>
      </c>
      <c r="I6" s="80" t="s">
        <v>35</v>
      </c>
      <c r="J6" s="49" t="s">
        <v>20</v>
      </c>
      <c r="K6" s="49" t="s">
        <v>4</v>
      </c>
      <c r="L6" s="49" t="s">
        <v>20</v>
      </c>
      <c r="M6" s="53" t="s">
        <v>40</v>
      </c>
      <c r="N6" s="52" t="s">
        <v>94</v>
      </c>
      <c r="O6" s="52"/>
      <c r="P6" s="50" t="s">
        <v>10</v>
      </c>
      <c r="Q6" s="49" t="s">
        <v>8</v>
      </c>
      <c r="R6" s="52"/>
      <c r="S6" s="97" t="s">
        <v>62</v>
      </c>
      <c r="T6" s="52" t="s">
        <v>13</v>
      </c>
      <c r="U6" s="26" t="s">
        <v>28</v>
      </c>
      <c r="V6" s="43">
        <f t="shared" si="1"/>
        <v>1</v>
      </c>
      <c r="W6" s="43">
        <f t="shared" si="2"/>
        <v>1</v>
      </c>
      <c r="X6" s="43">
        <f t="shared" si="3"/>
        <v>1</v>
      </c>
      <c r="Y6" s="43">
        <f t="shared" si="4"/>
        <v>0</v>
      </c>
      <c r="Z6" s="43">
        <f t="shared" si="5"/>
        <v>0</v>
      </c>
      <c r="AA6" s="43">
        <f t="shared" si="6"/>
        <v>1</v>
      </c>
      <c r="AB6" s="43">
        <f t="shared" si="7"/>
        <v>0</v>
      </c>
      <c r="AC6" s="43">
        <f t="shared" si="8"/>
        <v>3</v>
      </c>
      <c r="AD6" s="44">
        <f t="shared" si="9"/>
        <v>-1</v>
      </c>
      <c r="AE6" s="44">
        <f t="shared" si="10"/>
        <v>2</v>
      </c>
      <c r="AF6" s="43">
        <f t="shared" si="11"/>
        <v>1</v>
      </c>
      <c r="AG6" s="5" t="str">
        <f>Vzorci_vnosov!$A$6</f>
        <v>KVIT</v>
      </c>
      <c r="AH6" s="45" t="str">
        <f t="shared" si="12"/>
        <v>X</v>
      </c>
      <c r="AI6" s="45" t="str">
        <f t="shared" si="13"/>
        <v>D</v>
      </c>
      <c r="AJ6" s="45" t="str">
        <f t="shared" si="14"/>
        <v>X</v>
      </c>
      <c r="AK6" s="45" t="str">
        <f t="shared" si="15"/>
        <v>T</v>
      </c>
      <c r="AL6" s="45" t="str">
        <f t="shared" si="16"/>
        <v>O</v>
      </c>
      <c r="AM6" s="45" t="str">
        <f t="shared" si="17"/>
        <v>D</v>
      </c>
      <c r="AN6" s="45" t="str">
        <f t="shared" si="18"/>
        <v>☺</v>
      </c>
      <c r="AO6" s="45" t="str">
        <f t="shared" si="19"/>
        <v>D</v>
      </c>
      <c r="AP6" s="45" t="str">
        <f t="shared" si="20"/>
        <v>1</v>
      </c>
      <c r="AQ6" s="45" t="str">
        <f t="shared" si="21"/>
        <v>D</v>
      </c>
      <c r="AR6" s="45" t="str">
        <f t="shared" si="22"/>
        <v>¶</v>
      </c>
      <c r="AS6" s="45" t="str">
        <f t="shared" si="23"/>
        <v>Z</v>
      </c>
      <c r="AT6" s="45" t="str">
        <f t="shared" si="24"/>
        <v/>
      </c>
      <c r="AU6" s="45" t="str">
        <f t="shared" si="25"/>
        <v>☻</v>
      </c>
      <c r="AV6" s="45" t="str">
        <f t="shared" si="26"/>
        <v>T</v>
      </c>
      <c r="AW6" s="45" t="str">
        <f t="shared" si="27"/>
        <v/>
      </c>
      <c r="AX6" s="45" t="str">
        <f t="shared" si="28"/>
        <v>©</v>
      </c>
      <c r="AY6" s="4"/>
      <c r="AZ6" s="4"/>
      <c r="BA6" s="4"/>
      <c r="BB6" s="4"/>
      <c r="BC6" s="4"/>
      <c r="BD6" s="4"/>
      <c r="BE6" s="4"/>
      <c r="BF6" s="46"/>
      <c r="BG6" s="46"/>
      <c r="BH6" s="46"/>
      <c r="BI6" s="46"/>
      <c r="BJ6" s="46"/>
      <c r="BK6" s="46"/>
    </row>
    <row r="7" spans="1:63" ht="19.5" customHeight="1">
      <c r="A7" s="47">
        <v>44141</v>
      </c>
      <c r="B7" s="48" t="str">
        <f t="shared" si="0"/>
        <v>Fri</v>
      </c>
      <c r="C7" s="49" t="s">
        <v>4</v>
      </c>
      <c r="D7" s="49" t="s">
        <v>20</v>
      </c>
      <c r="E7" s="49" t="s">
        <v>8</v>
      </c>
      <c r="F7" s="50" t="s">
        <v>10</v>
      </c>
      <c r="G7" s="80" t="s">
        <v>35</v>
      </c>
      <c r="H7" s="49" t="s">
        <v>20</v>
      </c>
      <c r="I7" s="53" t="s">
        <v>18</v>
      </c>
      <c r="J7" s="49" t="s">
        <v>4</v>
      </c>
      <c r="K7" s="49" t="s">
        <v>8</v>
      </c>
      <c r="L7" s="49" t="s">
        <v>20</v>
      </c>
      <c r="M7" s="49" t="s">
        <v>8</v>
      </c>
      <c r="N7" s="53" t="s">
        <v>18</v>
      </c>
      <c r="O7" s="52"/>
      <c r="P7" s="53" t="s">
        <v>18</v>
      </c>
      <c r="Q7" s="49" t="s">
        <v>8</v>
      </c>
      <c r="R7" s="52"/>
      <c r="S7" s="97" t="s">
        <v>62</v>
      </c>
      <c r="T7" s="52" t="s">
        <v>9</v>
      </c>
      <c r="U7" s="26" t="s">
        <v>32</v>
      </c>
      <c r="V7" s="43">
        <f t="shared" si="1"/>
        <v>1</v>
      </c>
      <c r="W7" s="43">
        <f t="shared" si="2"/>
        <v>1</v>
      </c>
      <c r="X7" s="43">
        <f t="shared" si="3"/>
        <v>2</v>
      </c>
      <c r="Y7" s="43">
        <f t="shared" si="4"/>
        <v>0</v>
      </c>
      <c r="Z7" s="43">
        <f t="shared" si="5"/>
        <v>0</v>
      </c>
      <c r="AA7" s="43">
        <f t="shared" si="6"/>
        <v>0</v>
      </c>
      <c r="AB7" s="43">
        <f t="shared" si="7"/>
        <v>0</v>
      </c>
      <c r="AC7" s="43">
        <f t="shared" si="8"/>
        <v>5</v>
      </c>
      <c r="AD7" s="44">
        <f t="shared" si="9"/>
        <v>-1</v>
      </c>
      <c r="AE7" s="44">
        <f t="shared" si="10"/>
        <v>3</v>
      </c>
      <c r="AF7" s="43">
        <f t="shared" si="11"/>
        <v>2</v>
      </c>
      <c r="AG7" s="7" t="str">
        <f>Vzorci_vnosov!$A$7</f>
        <v>KVIT☻</v>
      </c>
      <c r="AH7" s="45" t="str">
        <f t="shared" si="12"/>
        <v>1</v>
      </c>
      <c r="AI7" s="45" t="str">
        <f t="shared" si="13"/>
        <v>D</v>
      </c>
      <c r="AJ7" s="45" t="str">
        <f t="shared" si="14"/>
        <v>T</v>
      </c>
      <c r="AK7" s="45" t="str">
        <f t="shared" si="15"/>
        <v>☻</v>
      </c>
      <c r="AL7" s="45" t="str">
        <f t="shared" si="16"/>
        <v>☺</v>
      </c>
      <c r="AM7" s="45" t="str">
        <f t="shared" si="17"/>
        <v>D</v>
      </c>
      <c r="AN7" s="45" t="str">
        <f t="shared" si="18"/>
        <v>X</v>
      </c>
      <c r="AO7" s="45" t="str">
        <f t="shared" si="19"/>
        <v>1</v>
      </c>
      <c r="AP7" s="45" t="str">
        <f t="shared" si="20"/>
        <v>T</v>
      </c>
      <c r="AQ7" s="45" t="str">
        <f t="shared" si="21"/>
        <v>D</v>
      </c>
      <c r="AR7" s="45" t="str">
        <f t="shared" si="22"/>
        <v>T</v>
      </c>
      <c r="AS7" s="45" t="str">
        <f t="shared" si="23"/>
        <v>X</v>
      </c>
      <c r="AT7" s="45" t="str">
        <f t="shared" si="24"/>
        <v/>
      </c>
      <c r="AU7" s="45" t="str">
        <f t="shared" si="25"/>
        <v>X</v>
      </c>
      <c r="AV7" s="45" t="str">
        <f t="shared" si="26"/>
        <v>T</v>
      </c>
      <c r="AW7" s="45" t="str">
        <f t="shared" si="27"/>
        <v/>
      </c>
      <c r="AX7" s="45" t="str">
        <f t="shared" si="28"/>
        <v>©</v>
      </c>
      <c r="AY7" s="4"/>
      <c r="AZ7" s="101" t="s">
        <v>62</v>
      </c>
      <c r="BA7" s="4"/>
      <c r="BB7" s="4"/>
      <c r="BC7" s="4"/>
      <c r="BD7" s="4"/>
      <c r="BE7" s="4"/>
      <c r="BF7" s="46"/>
      <c r="BG7" s="46"/>
      <c r="BH7" s="46"/>
      <c r="BI7" s="46"/>
      <c r="BJ7" s="46"/>
      <c r="BK7" s="46"/>
    </row>
    <row r="8" spans="1:63" ht="19.5" customHeight="1">
      <c r="A8" s="47">
        <v>44142</v>
      </c>
      <c r="B8" s="48" t="str">
        <f t="shared" si="0"/>
        <v>Sat</v>
      </c>
      <c r="C8" s="52"/>
      <c r="D8" s="52"/>
      <c r="E8" s="41" t="s">
        <v>24</v>
      </c>
      <c r="F8" s="52"/>
      <c r="G8" s="52"/>
      <c r="H8" s="52"/>
      <c r="I8" s="52"/>
      <c r="J8" s="52"/>
      <c r="K8" s="52"/>
      <c r="L8" s="52"/>
      <c r="M8" s="52"/>
      <c r="N8" s="96" t="s">
        <v>101</v>
      </c>
      <c r="O8" s="52"/>
      <c r="P8" s="52"/>
      <c r="Q8" s="42" t="s">
        <v>35</v>
      </c>
      <c r="R8" s="52"/>
      <c r="S8" s="52"/>
      <c r="T8" s="52" t="s">
        <v>28</v>
      </c>
      <c r="U8" s="78" t="s">
        <v>3</v>
      </c>
      <c r="V8" s="43">
        <f t="shared" si="1"/>
        <v>2</v>
      </c>
      <c r="W8" s="43">
        <f t="shared" si="2"/>
        <v>1</v>
      </c>
      <c r="X8" s="43">
        <f t="shared" si="3"/>
        <v>0</v>
      </c>
      <c r="Y8" s="43">
        <f t="shared" si="4"/>
        <v>0</v>
      </c>
      <c r="Z8" s="43">
        <f t="shared" si="5"/>
        <v>0</v>
      </c>
      <c r="AA8" s="43">
        <f t="shared" si="6"/>
        <v>0</v>
      </c>
      <c r="AB8" s="43">
        <f t="shared" si="7"/>
        <v>0</v>
      </c>
      <c r="AC8" s="43">
        <f t="shared" si="8"/>
        <v>0</v>
      </c>
      <c r="AD8" s="44">
        <f t="shared" si="9"/>
        <v>11</v>
      </c>
      <c r="AE8" s="44">
        <f t="shared" si="10"/>
        <v>0</v>
      </c>
      <c r="AF8" s="43">
        <f t="shared" si="11"/>
        <v>0</v>
      </c>
      <c r="AG8" s="5" t="str">
        <f>Vzorci_vnosov!$A$8</f>
        <v>U</v>
      </c>
      <c r="AH8" s="45" t="str">
        <f t="shared" si="12"/>
        <v/>
      </c>
      <c r="AI8" s="45" t="str">
        <f t="shared" si="13"/>
        <v/>
      </c>
      <c r="AJ8" s="45" t="str">
        <f t="shared" si="14"/>
        <v>☻</v>
      </c>
      <c r="AK8" s="45" t="str">
        <f t="shared" si="15"/>
        <v/>
      </c>
      <c r="AL8" s="45" t="str">
        <f t="shared" si="16"/>
        <v/>
      </c>
      <c r="AM8" s="45" t="str">
        <f t="shared" si="17"/>
        <v/>
      </c>
      <c r="AN8" s="45" t="str">
        <f t="shared" si="18"/>
        <v/>
      </c>
      <c r="AO8" s="45" t="str">
        <f t="shared" si="19"/>
        <v/>
      </c>
      <c r="AP8" s="45" t="str">
        <f t="shared" si="20"/>
        <v/>
      </c>
      <c r="AQ8" s="45" t="str">
        <f t="shared" si="21"/>
        <v/>
      </c>
      <c r="AR8" s="45" t="str">
        <f t="shared" si="22"/>
        <v/>
      </c>
      <c r="AS8" s="45" t="str">
        <f t="shared" si="23"/>
        <v>☻</v>
      </c>
      <c r="AT8" s="45" t="str">
        <f t="shared" si="24"/>
        <v/>
      </c>
      <c r="AU8" s="45" t="str">
        <f t="shared" si="25"/>
        <v/>
      </c>
      <c r="AV8" s="45" t="str">
        <f t="shared" si="26"/>
        <v>☺</v>
      </c>
      <c r="AW8" s="45" t="str">
        <f t="shared" si="27"/>
        <v/>
      </c>
      <c r="AX8" s="45" t="str">
        <f t="shared" si="28"/>
        <v/>
      </c>
      <c r="AY8" s="4"/>
      <c r="AZ8" s="4"/>
      <c r="BA8" s="4"/>
      <c r="BB8" s="4"/>
      <c r="BC8" s="4"/>
      <c r="BD8" s="4"/>
      <c r="BE8" s="4"/>
      <c r="BF8" s="46"/>
      <c r="BG8" s="46"/>
      <c r="BH8" s="46"/>
      <c r="BI8" s="46"/>
      <c r="BJ8" s="46"/>
      <c r="BK8" s="46"/>
    </row>
    <row r="9" spans="1:63" ht="19.5" customHeight="1">
      <c r="A9" s="47">
        <v>44143</v>
      </c>
      <c r="B9" s="48" t="str">
        <f t="shared" si="0"/>
        <v>Sun</v>
      </c>
      <c r="C9" s="52"/>
      <c r="D9" s="52"/>
      <c r="E9" s="52"/>
      <c r="F9" s="41" t="s">
        <v>24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42" t="s">
        <v>35</v>
      </c>
      <c r="T9" s="52" t="s">
        <v>32</v>
      </c>
      <c r="U9" s="78" t="s">
        <v>23</v>
      </c>
      <c r="V9" s="43">
        <f t="shared" si="1"/>
        <v>1</v>
      </c>
      <c r="W9" s="43">
        <f t="shared" si="2"/>
        <v>1</v>
      </c>
      <c r="X9" s="43">
        <f t="shared" si="3"/>
        <v>0</v>
      </c>
      <c r="Y9" s="43">
        <f t="shared" si="4"/>
        <v>0</v>
      </c>
      <c r="Z9" s="43">
        <f t="shared" si="5"/>
        <v>0</v>
      </c>
      <c r="AA9" s="43">
        <f t="shared" si="6"/>
        <v>0</v>
      </c>
      <c r="AB9" s="43">
        <f t="shared" si="7"/>
        <v>0</v>
      </c>
      <c r="AC9" s="43">
        <f t="shared" si="8"/>
        <v>0</v>
      </c>
      <c r="AD9" s="44">
        <f t="shared" si="9"/>
        <v>12</v>
      </c>
      <c r="AE9" s="44">
        <f t="shared" si="10"/>
        <v>0</v>
      </c>
      <c r="AF9" s="43">
        <f t="shared" si="11"/>
        <v>0</v>
      </c>
      <c r="AG9" s="5" t="str">
        <f>Vzorci_vnosov!$A$9</f>
        <v>U☻</v>
      </c>
      <c r="AH9" s="45" t="str">
        <f t="shared" si="12"/>
        <v/>
      </c>
      <c r="AI9" s="45" t="str">
        <f t="shared" si="13"/>
        <v/>
      </c>
      <c r="AJ9" s="45" t="str">
        <f t="shared" si="14"/>
        <v/>
      </c>
      <c r="AK9" s="45" t="str">
        <f t="shared" si="15"/>
        <v>☻</v>
      </c>
      <c r="AL9" s="45" t="str">
        <f t="shared" si="16"/>
        <v/>
      </c>
      <c r="AM9" s="45" t="str">
        <f t="shared" si="17"/>
        <v/>
      </c>
      <c r="AN9" s="45" t="str">
        <f t="shared" si="18"/>
        <v/>
      </c>
      <c r="AO9" s="45" t="str">
        <f t="shared" si="19"/>
        <v/>
      </c>
      <c r="AP9" s="45" t="str">
        <f t="shared" si="20"/>
        <v/>
      </c>
      <c r="AQ9" s="45" t="str">
        <f t="shared" si="21"/>
        <v/>
      </c>
      <c r="AR9" s="45" t="str">
        <f t="shared" si="22"/>
        <v/>
      </c>
      <c r="AS9" s="45" t="str">
        <f t="shared" si="23"/>
        <v/>
      </c>
      <c r="AT9" s="45" t="str">
        <f t="shared" si="24"/>
        <v/>
      </c>
      <c r="AU9" s="45" t="str">
        <f t="shared" si="25"/>
        <v/>
      </c>
      <c r="AV9" s="45" t="str">
        <f t="shared" si="26"/>
        <v/>
      </c>
      <c r="AW9" s="45" t="str">
        <f t="shared" si="27"/>
        <v/>
      </c>
      <c r="AX9" s="45" t="str">
        <f t="shared" si="28"/>
        <v>☺</v>
      </c>
      <c r="AY9" s="4"/>
      <c r="AZ9" s="4"/>
      <c r="BA9" s="4"/>
      <c r="BB9" s="4"/>
      <c r="BC9" s="4"/>
      <c r="BD9" s="4"/>
      <c r="BE9" s="4"/>
      <c r="BF9" s="46"/>
      <c r="BG9" s="46"/>
      <c r="BH9" s="46"/>
      <c r="BI9" s="46"/>
      <c r="BJ9" s="46"/>
      <c r="BK9" s="46"/>
    </row>
    <row r="10" spans="1:63" ht="19.5" customHeight="1">
      <c r="A10" s="47">
        <v>44144</v>
      </c>
      <c r="B10" s="48" t="str">
        <f t="shared" si="0"/>
        <v>Mon</v>
      </c>
      <c r="C10" s="49" t="s">
        <v>4</v>
      </c>
      <c r="D10" s="49" t="s">
        <v>8</v>
      </c>
      <c r="E10" s="53" t="s">
        <v>40</v>
      </c>
      <c r="F10" s="53" t="s">
        <v>18</v>
      </c>
      <c r="G10" s="49" t="s">
        <v>20</v>
      </c>
      <c r="H10" s="49" t="s">
        <v>20</v>
      </c>
      <c r="I10" s="52" t="s">
        <v>94</v>
      </c>
      <c r="J10" s="50" t="s">
        <v>10</v>
      </c>
      <c r="K10" s="58" t="s">
        <v>99</v>
      </c>
      <c r="L10" s="51" t="s">
        <v>68</v>
      </c>
      <c r="M10" s="58" t="s">
        <v>99</v>
      </c>
      <c r="N10" s="52" t="s">
        <v>94</v>
      </c>
      <c r="O10" s="52"/>
      <c r="P10" s="97" t="s">
        <v>62</v>
      </c>
      <c r="Q10" s="58" t="str">
        <f>Vzorci_vnosov!$A$29</f>
        <v>Rt</v>
      </c>
      <c r="R10" s="52"/>
      <c r="S10" s="53" t="s">
        <v>18</v>
      </c>
      <c r="T10" s="52" t="s">
        <v>19</v>
      </c>
      <c r="U10" s="26" t="s">
        <v>27</v>
      </c>
      <c r="V10" s="43">
        <f t="shared" si="1"/>
        <v>1</v>
      </c>
      <c r="W10" s="43">
        <f t="shared" si="2"/>
        <v>1</v>
      </c>
      <c r="X10" s="43">
        <f t="shared" si="3"/>
        <v>1</v>
      </c>
      <c r="Y10" s="43">
        <f t="shared" si="4"/>
        <v>0</v>
      </c>
      <c r="Z10" s="43">
        <f t="shared" si="5"/>
        <v>0</v>
      </c>
      <c r="AA10" s="43">
        <f t="shared" si="6"/>
        <v>1</v>
      </c>
      <c r="AB10" s="43">
        <f t="shared" si="7"/>
        <v>0</v>
      </c>
      <c r="AC10" s="43">
        <f t="shared" si="8"/>
        <v>2</v>
      </c>
      <c r="AD10" s="44">
        <f t="shared" si="9"/>
        <v>-1</v>
      </c>
      <c r="AE10" s="44">
        <f t="shared" si="10"/>
        <v>2</v>
      </c>
      <c r="AF10" s="43">
        <f t="shared" si="11"/>
        <v>1</v>
      </c>
      <c r="AG10" s="5" t="str">
        <f>Vzorci_vnosov!$A$10</f>
        <v>12-20</v>
      </c>
      <c r="AH10" s="45" t="str">
        <f t="shared" si="12"/>
        <v>1</v>
      </c>
      <c r="AI10" s="45" t="str">
        <f t="shared" si="13"/>
        <v>T</v>
      </c>
      <c r="AJ10" s="45" t="str">
        <f t="shared" si="14"/>
        <v>¶</v>
      </c>
      <c r="AK10" s="45" t="str">
        <f t="shared" si="15"/>
        <v>X</v>
      </c>
      <c r="AL10" s="45" t="str">
        <f t="shared" si="16"/>
        <v>D</v>
      </c>
      <c r="AM10" s="45" t="str">
        <f t="shared" si="17"/>
        <v>D</v>
      </c>
      <c r="AN10" s="45" t="str">
        <f t="shared" si="18"/>
        <v>Z</v>
      </c>
      <c r="AO10" s="45" t="str">
        <f t="shared" si="19"/>
        <v>☻</v>
      </c>
      <c r="AP10" s="45" t="str">
        <f t="shared" si="20"/>
        <v>R</v>
      </c>
      <c r="AQ10" s="45" t="str">
        <f t="shared" si="21"/>
        <v>☺</v>
      </c>
      <c r="AR10" s="45" t="str">
        <f t="shared" si="22"/>
        <v>R</v>
      </c>
      <c r="AS10" s="45" t="str">
        <f t="shared" si="23"/>
        <v>Z</v>
      </c>
      <c r="AT10" s="45" t="str">
        <f t="shared" si="24"/>
        <v/>
      </c>
      <c r="AU10" s="45" t="str">
        <f t="shared" si="25"/>
        <v>©</v>
      </c>
      <c r="AV10" s="45" t="str">
        <f t="shared" si="26"/>
        <v>t</v>
      </c>
      <c r="AW10" s="45" t="str">
        <f t="shared" si="27"/>
        <v/>
      </c>
      <c r="AX10" s="45" t="str">
        <f t="shared" si="28"/>
        <v>X</v>
      </c>
      <c r="AY10" s="4"/>
      <c r="AZ10" s="4"/>
      <c r="BA10" s="4"/>
      <c r="BB10" s="4"/>
      <c r="BC10" s="4"/>
      <c r="BD10" s="4"/>
      <c r="BE10" s="4"/>
      <c r="BF10" s="46"/>
      <c r="BG10" s="46"/>
      <c r="BH10" s="46"/>
      <c r="BI10" s="46"/>
      <c r="BJ10" s="46"/>
      <c r="BK10" s="46"/>
    </row>
    <row r="11" spans="1:63" ht="19.5" customHeight="1">
      <c r="A11" s="47">
        <v>44145</v>
      </c>
      <c r="B11" s="48" t="str">
        <f t="shared" si="0"/>
        <v>Tue</v>
      </c>
      <c r="C11" s="49" t="s">
        <v>4</v>
      </c>
      <c r="D11" s="50" t="s">
        <v>10</v>
      </c>
      <c r="E11" s="49" t="s">
        <v>8</v>
      </c>
      <c r="F11" s="97" t="s">
        <v>62</v>
      </c>
      <c r="G11" s="49" t="s">
        <v>20</v>
      </c>
      <c r="H11" s="49" t="s">
        <v>4</v>
      </c>
      <c r="I11" s="52" t="s">
        <v>94</v>
      </c>
      <c r="J11" s="53" t="s">
        <v>18</v>
      </c>
      <c r="K11" s="58" t="s">
        <v>99</v>
      </c>
      <c r="L11" s="53" t="s">
        <v>18</v>
      </c>
      <c r="M11" s="58" t="s">
        <v>99</v>
      </c>
      <c r="N11" s="52" t="s">
        <v>94</v>
      </c>
      <c r="O11" s="52"/>
      <c r="P11" s="49" t="s">
        <v>8</v>
      </c>
      <c r="Q11" s="81" t="s">
        <v>77</v>
      </c>
      <c r="R11" s="52"/>
      <c r="S11" s="49" t="s">
        <v>8</v>
      </c>
      <c r="T11" s="52" t="s">
        <v>28</v>
      </c>
      <c r="U11" s="26" t="s">
        <v>27</v>
      </c>
      <c r="V11" s="43">
        <f t="shared" si="1"/>
        <v>1</v>
      </c>
      <c r="W11" s="43">
        <f t="shared" si="2"/>
        <v>1</v>
      </c>
      <c r="X11" s="43">
        <f t="shared" si="3"/>
        <v>2</v>
      </c>
      <c r="Y11" s="43">
        <f t="shared" si="4"/>
        <v>0</v>
      </c>
      <c r="Z11" s="43">
        <f t="shared" si="5"/>
        <v>0</v>
      </c>
      <c r="AA11" s="43">
        <f t="shared" si="6"/>
        <v>0</v>
      </c>
      <c r="AB11" s="43">
        <f t="shared" si="7"/>
        <v>0</v>
      </c>
      <c r="AC11" s="43">
        <f t="shared" si="8"/>
        <v>4</v>
      </c>
      <c r="AD11" s="44">
        <f t="shared" si="9"/>
        <v>-1</v>
      </c>
      <c r="AE11" s="44">
        <f t="shared" si="10"/>
        <v>2</v>
      </c>
      <c r="AF11" s="43">
        <f t="shared" si="11"/>
        <v>2</v>
      </c>
      <c r="AG11" s="8" t="str">
        <f>Vzorci_vnosov!$A$11</f>
        <v>X</v>
      </c>
      <c r="AH11" s="45" t="str">
        <f t="shared" si="12"/>
        <v>1</v>
      </c>
      <c r="AI11" s="45" t="str">
        <f t="shared" si="13"/>
        <v>☻</v>
      </c>
      <c r="AJ11" s="45" t="str">
        <f t="shared" si="14"/>
        <v>T</v>
      </c>
      <c r="AK11" s="45" t="str">
        <f t="shared" si="15"/>
        <v>©</v>
      </c>
      <c r="AL11" s="45" t="str">
        <f t="shared" si="16"/>
        <v>D</v>
      </c>
      <c r="AM11" s="45" t="str">
        <f t="shared" si="17"/>
        <v>1</v>
      </c>
      <c r="AN11" s="45" t="str">
        <f t="shared" si="18"/>
        <v>Z</v>
      </c>
      <c r="AO11" s="45" t="str">
        <f t="shared" si="19"/>
        <v>X</v>
      </c>
      <c r="AP11" s="45" t="str">
        <f t="shared" si="20"/>
        <v>R</v>
      </c>
      <c r="AQ11" s="45" t="str">
        <f t="shared" si="21"/>
        <v>X</v>
      </c>
      <c r="AR11" s="45" t="str">
        <f t="shared" si="22"/>
        <v>R</v>
      </c>
      <c r="AS11" s="45" t="str">
        <f t="shared" si="23"/>
        <v>Z</v>
      </c>
      <c r="AT11" s="45" t="str">
        <f t="shared" si="24"/>
        <v/>
      </c>
      <c r="AU11" s="45" t="str">
        <f t="shared" si="25"/>
        <v>T</v>
      </c>
      <c r="AV11" s="45" t="str">
        <f t="shared" si="26"/>
        <v>☺</v>
      </c>
      <c r="AW11" s="45" t="str">
        <f t="shared" si="27"/>
        <v/>
      </c>
      <c r="AX11" s="45" t="str">
        <f t="shared" si="28"/>
        <v>T</v>
      </c>
      <c r="AY11" s="4"/>
      <c r="AZ11" s="4"/>
      <c r="BA11" s="4"/>
      <c r="BB11" s="4"/>
      <c r="BC11" s="4"/>
      <c r="BD11" s="4"/>
      <c r="BE11" s="4"/>
      <c r="BF11" s="46"/>
      <c r="BG11" s="46"/>
      <c r="BH11" s="46"/>
      <c r="BI11" s="46"/>
      <c r="BJ11" s="46"/>
      <c r="BK11" s="46"/>
    </row>
    <row r="12" spans="1:63" ht="19.5" customHeight="1">
      <c r="A12" s="47">
        <v>44146</v>
      </c>
      <c r="B12" s="48" t="str">
        <f t="shared" si="0"/>
        <v>Wed</v>
      </c>
      <c r="C12" s="49" t="s">
        <v>4</v>
      </c>
      <c r="D12" s="53" t="s">
        <v>18</v>
      </c>
      <c r="E12" s="49" t="s">
        <v>8</v>
      </c>
      <c r="F12" s="97" t="s">
        <v>62</v>
      </c>
      <c r="G12" s="49" t="s">
        <v>20</v>
      </c>
      <c r="H12" s="49" t="s">
        <v>4</v>
      </c>
      <c r="I12" s="52" t="s">
        <v>94</v>
      </c>
      <c r="J12" s="49" t="s">
        <v>8</v>
      </c>
      <c r="K12" s="58" t="s">
        <v>99</v>
      </c>
      <c r="L12" s="49" t="s">
        <v>76</v>
      </c>
      <c r="M12" s="58" t="s">
        <v>99</v>
      </c>
      <c r="N12" s="80" t="s">
        <v>35</v>
      </c>
      <c r="O12" s="52"/>
      <c r="P12" s="53" t="s">
        <v>40</v>
      </c>
      <c r="Q12" s="53" t="s">
        <v>49</v>
      </c>
      <c r="R12" s="52"/>
      <c r="S12" s="96" t="s">
        <v>101</v>
      </c>
      <c r="T12" s="52" t="s">
        <v>72</v>
      </c>
      <c r="U12" s="26" t="s">
        <v>15</v>
      </c>
      <c r="V12" s="43">
        <f t="shared" si="1"/>
        <v>1</v>
      </c>
      <c r="W12" s="43">
        <f t="shared" si="2"/>
        <v>1</v>
      </c>
      <c r="X12" s="43">
        <f t="shared" si="3"/>
        <v>2</v>
      </c>
      <c r="Y12" s="43">
        <f t="shared" si="4"/>
        <v>0</v>
      </c>
      <c r="Z12" s="43">
        <f t="shared" si="5"/>
        <v>0</v>
      </c>
      <c r="AA12" s="43">
        <f t="shared" si="6"/>
        <v>1</v>
      </c>
      <c r="AB12" s="43">
        <f t="shared" si="7"/>
        <v>0</v>
      </c>
      <c r="AC12" s="43">
        <f t="shared" si="8"/>
        <v>2</v>
      </c>
      <c r="AD12" s="44">
        <f t="shared" si="9"/>
        <v>-1</v>
      </c>
      <c r="AE12" s="44">
        <f t="shared" si="10"/>
        <v>1</v>
      </c>
      <c r="AF12" s="43">
        <f t="shared" si="11"/>
        <v>2</v>
      </c>
      <c r="AG12" s="5" t="str">
        <f>Vzorci_vnosov!$A$12</f>
        <v>D</v>
      </c>
      <c r="AH12" s="45" t="str">
        <f t="shared" si="12"/>
        <v>1</v>
      </c>
      <c r="AI12" s="45" t="str">
        <f t="shared" si="13"/>
        <v>X</v>
      </c>
      <c r="AJ12" s="45" t="str">
        <f t="shared" si="14"/>
        <v>T</v>
      </c>
      <c r="AK12" s="45" t="str">
        <f t="shared" si="15"/>
        <v>©</v>
      </c>
      <c r="AL12" s="45" t="str">
        <f t="shared" si="16"/>
        <v>D</v>
      </c>
      <c r="AM12" s="45" t="str">
        <f t="shared" si="17"/>
        <v>1</v>
      </c>
      <c r="AN12" s="45" t="str">
        <f t="shared" si="18"/>
        <v>Z</v>
      </c>
      <c r="AO12" s="45" t="str">
        <f t="shared" si="19"/>
        <v>T</v>
      </c>
      <c r="AP12" s="45" t="str">
        <f t="shared" si="20"/>
        <v>R</v>
      </c>
      <c r="AQ12" s="45" t="str">
        <f t="shared" si="21"/>
        <v>K</v>
      </c>
      <c r="AR12" s="45" t="str">
        <f t="shared" si="22"/>
        <v>R</v>
      </c>
      <c r="AS12" s="45" t="str">
        <f t="shared" si="23"/>
        <v>☺</v>
      </c>
      <c r="AT12" s="45" t="str">
        <f t="shared" si="24"/>
        <v/>
      </c>
      <c r="AU12" s="45" t="str">
        <f t="shared" si="25"/>
        <v>¶</v>
      </c>
      <c r="AV12" s="45" t="str">
        <f t="shared" si="26"/>
        <v>a</v>
      </c>
      <c r="AW12" s="45" t="str">
        <f t="shared" si="27"/>
        <v/>
      </c>
      <c r="AX12" s="45" t="str">
        <f t="shared" si="28"/>
        <v>☻</v>
      </c>
      <c r="AY12" s="4"/>
      <c r="AZ12" s="4"/>
      <c r="BA12" s="4"/>
      <c r="BB12" s="4"/>
      <c r="BC12" s="4"/>
      <c r="BD12" s="4"/>
      <c r="BE12" s="4"/>
      <c r="BF12" s="46"/>
      <c r="BG12" s="46"/>
      <c r="BH12" s="46"/>
      <c r="BI12" s="46"/>
      <c r="BJ12" s="46"/>
      <c r="BK12" s="46"/>
    </row>
    <row r="13" spans="1:63" ht="19.5" customHeight="1">
      <c r="A13" s="47">
        <v>44147</v>
      </c>
      <c r="B13" s="48" t="str">
        <f t="shared" si="0"/>
        <v>Thu</v>
      </c>
      <c r="C13" s="49" t="s">
        <v>4</v>
      </c>
      <c r="D13" s="49" t="s">
        <v>8</v>
      </c>
      <c r="E13" s="49" t="s">
        <v>8</v>
      </c>
      <c r="F13" s="97" t="s">
        <v>62</v>
      </c>
      <c r="G13" s="49" t="s">
        <v>20</v>
      </c>
      <c r="H13" s="49" t="s">
        <v>4</v>
      </c>
      <c r="I13" s="52" t="s">
        <v>94</v>
      </c>
      <c r="J13" s="49" t="s">
        <v>6</v>
      </c>
      <c r="K13" s="58" t="s">
        <v>99</v>
      </c>
      <c r="L13" s="53" t="s">
        <v>40</v>
      </c>
      <c r="M13" s="58" t="s">
        <v>99</v>
      </c>
      <c r="N13" s="49" t="s">
        <v>26</v>
      </c>
      <c r="O13" s="52"/>
      <c r="P13" s="50" t="s">
        <v>10</v>
      </c>
      <c r="Q13" s="51" t="s">
        <v>68</v>
      </c>
      <c r="R13" s="52"/>
      <c r="S13" s="53" t="s">
        <v>18</v>
      </c>
      <c r="T13" s="52" t="s">
        <v>28</v>
      </c>
      <c r="U13" s="26" t="str">
        <f>Vzorci_vnosov!$C$3</f>
        <v>ŠOŠ</v>
      </c>
      <c r="V13" s="43">
        <f t="shared" si="1"/>
        <v>1</v>
      </c>
      <c r="W13" s="43">
        <f t="shared" si="2"/>
        <v>1</v>
      </c>
      <c r="X13" s="43">
        <f t="shared" si="3"/>
        <v>2</v>
      </c>
      <c r="Y13" s="43">
        <f t="shared" si="4"/>
        <v>1</v>
      </c>
      <c r="Z13" s="43">
        <f t="shared" si="5"/>
        <v>0</v>
      </c>
      <c r="AA13" s="43">
        <f t="shared" si="6"/>
        <v>1</v>
      </c>
      <c r="AB13" s="43">
        <f t="shared" si="7"/>
        <v>0</v>
      </c>
      <c r="AC13" s="43">
        <f t="shared" si="8"/>
        <v>3</v>
      </c>
      <c r="AD13" s="44">
        <f t="shared" si="9"/>
        <v>-1</v>
      </c>
      <c r="AE13" s="44">
        <f t="shared" si="10"/>
        <v>1</v>
      </c>
      <c r="AF13" s="43">
        <f t="shared" si="11"/>
        <v>3</v>
      </c>
      <c r="AG13" s="5" t="str">
        <f>Vzorci_vnosov!$A$13</f>
        <v>BOL</v>
      </c>
      <c r="AH13" s="45" t="str">
        <f t="shared" si="12"/>
        <v>1</v>
      </c>
      <c r="AI13" s="45" t="str">
        <f t="shared" si="13"/>
        <v>T</v>
      </c>
      <c r="AJ13" s="45" t="str">
        <f t="shared" si="14"/>
        <v>T</v>
      </c>
      <c r="AK13" s="45" t="str">
        <f t="shared" si="15"/>
        <v>©</v>
      </c>
      <c r="AL13" s="45" t="str">
        <f t="shared" si="16"/>
        <v>D</v>
      </c>
      <c r="AM13" s="45" t="str">
        <f t="shared" si="17"/>
        <v>1</v>
      </c>
      <c r="AN13" s="45" t="str">
        <f t="shared" si="18"/>
        <v>Z</v>
      </c>
      <c r="AO13" s="45" t="str">
        <f t="shared" si="19"/>
        <v>2</v>
      </c>
      <c r="AP13" s="45" t="str">
        <f t="shared" si="20"/>
        <v>R</v>
      </c>
      <c r="AQ13" s="45" t="str">
        <f t="shared" si="21"/>
        <v>¶</v>
      </c>
      <c r="AR13" s="45" t="str">
        <f t="shared" si="22"/>
        <v>R</v>
      </c>
      <c r="AS13" s="45" t="str">
        <f t="shared" si="23"/>
        <v>O</v>
      </c>
      <c r="AT13" s="45" t="str">
        <f t="shared" si="24"/>
        <v/>
      </c>
      <c r="AU13" s="45" t="str">
        <f t="shared" si="25"/>
        <v>☻</v>
      </c>
      <c r="AV13" s="45" t="str">
        <f t="shared" si="26"/>
        <v>☺</v>
      </c>
      <c r="AW13" s="45" t="str">
        <f t="shared" si="27"/>
        <v/>
      </c>
      <c r="AX13" s="45" t="str">
        <f t="shared" si="28"/>
        <v>X</v>
      </c>
      <c r="AY13" s="4"/>
      <c r="AZ13" s="4"/>
      <c r="BA13" s="4"/>
      <c r="BB13" s="4"/>
      <c r="BC13" s="4"/>
      <c r="BD13" s="4"/>
      <c r="BE13" s="4"/>
      <c r="BF13" s="46"/>
      <c r="BG13" s="46"/>
      <c r="BH13" s="46"/>
      <c r="BI13" s="46"/>
      <c r="BJ13" s="46"/>
      <c r="BK13" s="46"/>
    </row>
    <row r="14" spans="1:63" ht="19.5" customHeight="1">
      <c r="A14" s="47">
        <v>44148</v>
      </c>
      <c r="B14" s="48" t="str">
        <f t="shared" si="0"/>
        <v>Fri</v>
      </c>
      <c r="C14" s="49" t="s">
        <v>4</v>
      </c>
      <c r="D14" s="50" t="s">
        <v>10</v>
      </c>
      <c r="E14" s="49" t="s">
        <v>8</v>
      </c>
      <c r="F14" s="97" t="s">
        <v>62</v>
      </c>
      <c r="G14" s="49" t="s">
        <v>20</v>
      </c>
      <c r="H14" s="51" t="s">
        <v>68</v>
      </c>
      <c r="I14" s="52" t="s">
        <v>94</v>
      </c>
      <c r="J14" s="53" t="s">
        <v>40</v>
      </c>
      <c r="K14" s="58" t="s">
        <v>99</v>
      </c>
      <c r="L14" s="49" t="s">
        <v>96</v>
      </c>
      <c r="M14" s="58" t="s">
        <v>99</v>
      </c>
      <c r="N14" s="49" t="s">
        <v>20</v>
      </c>
      <c r="O14" s="52"/>
      <c r="P14" s="53" t="s">
        <v>18</v>
      </c>
      <c r="Q14" s="53" t="s">
        <v>18</v>
      </c>
      <c r="R14" s="52"/>
      <c r="S14" s="49" t="str">
        <f>Vzorci_vnosov!$A$13</f>
        <v>BOL</v>
      </c>
      <c r="T14" s="52" t="s">
        <v>11</v>
      </c>
      <c r="U14" s="26" t="s">
        <v>27</v>
      </c>
      <c r="V14" s="43">
        <f t="shared" si="1"/>
        <v>1</v>
      </c>
      <c r="W14" s="43">
        <f t="shared" si="2"/>
        <v>1</v>
      </c>
      <c r="X14" s="43">
        <f t="shared" si="3"/>
        <v>1</v>
      </c>
      <c r="Y14" s="43">
        <f t="shared" si="4"/>
        <v>0</v>
      </c>
      <c r="Z14" s="43">
        <f t="shared" si="5"/>
        <v>0</v>
      </c>
      <c r="AA14" s="43">
        <f t="shared" si="6"/>
        <v>1</v>
      </c>
      <c r="AB14" s="43">
        <f t="shared" si="7"/>
        <v>0</v>
      </c>
      <c r="AC14" s="43">
        <f t="shared" si="8"/>
        <v>2</v>
      </c>
      <c r="AD14" s="44">
        <f t="shared" si="9"/>
        <v>-1</v>
      </c>
      <c r="AE14" s="44">
        <f t="shared" si="10"/>
        <v>2</v>
      </c>
      <c r="AF14" s="43">
        <f t="shared" si="11"/>
        <v>1</v>
      </c>
      <c r="AG14" s="9" t="str">
        <f>Vzorci_vnosov!$A$14</f>
        <v>☻</v>
      </c>
      <c r="AH14" s="45" t="str">
        <f t="shared" si="12"/>
        <v>1</v>
      </c>
      <c r="AI14" s="45" t="str">
        <f t="shared" si="13"/>
        <v>☻</v>
      </c>
      <c r="AJ14" s="45" t="str">
        <f t="shared" si="14"/>
        <v>T</v>
      </c>
      <c r="AK14" s="45" t="str">
        <f t="shared" si="15"/>
        <v>©</v>
      </c>
      <c r="AL14" s="45" t="str">
        <f t="shared" si="16"/>
        <v>D</v>
      </c>
      <c r="AM14" s="45" t="str">
        <f t="shared" si="17"/>
        <v>☺</v>
      </c>
      <c r="AN14" s="45" t="str">
        <f t="shared" si="18"/>
        <v>Z</v>
      </c>
      <c r="AO14" s="45" t="str">
        <f t="shared" si="19"/>
        <v>¶</v>
      </c>
      <c r="AP14" s="45" t="str">
        <f t="shared" si="20"/>
        <v>R</v>
      </c>
      <c r="AQ14" s="45" t="str">
        <f t="shared" si="21"/>
        <v>3</v>
      </c>
      <c r="AR14" s="45" t="str">
        <f t="shared" si="22"/>
        <v>R</v>
      </c>
      <c r="AS14" s="45" t="str">
        <f t="shared" si="23"/>
        <v>D</v>
      </c>
      <c r="AT14" s="45" t="str">
        <f t="shared" si="24"/>
        <v/>
      </c>
      <c r="AU14" s="45" t="str">
        <f t="shared" si="25"/>
        <v>X</v>
      </c>
      <c r="AV14" s="45" t="str">
        <f t="shared" si="26"/>
        <v>X</v>
      </c>
      <c r="AW14" s="45" t="str">
        <f t="shared" si="27"/>
        <v/>
      </c>
      <c r="AX14" s="45" t="str">
        <f t="shared" si="28"/>
        <v>L</v>
      </c>
      <c r="AY14" s="4"/>
      <c r="AZ14" s="4"/>
      <c r="BA14" s="4"/>
      <c r="BB14" s="4"/>
      <c r="BC14" s="4"/>
      <c r="BD14" s="4"/>
      <c r="BE14" s="4"/>
      <c r="BF14" s="46"/>
      <c r="BG14" s="46"/>
      <c r="BH14" s="46"/>
      <c r="BI14" s="46"/>
      <c r="BJ14" s="46"/>
      <c r="BK14" s="46"/>
    </row>
    <row r="15" spans="1:63" ht="19.5" customHeight="1">
      <c r="A15" s="47">
        <v>44149</v>
      </c>
      <c r="B15" s="48" t="str">
        <f t="shared" si="0"/>
        <v>Sat</v>
      </c>
      <c r="C15" s="52"/>
      <c r="D15" s="52"/>
      <c r="E15" s="52"/>
      <c r="F15" s="52"/>
      <c r="G15" s="52"/>
      <c r="H15" s="52"/>
      <c r="I15" s="42" t="s">
        <v>35</v>
      </c>
      <c r="J15" s="52"/>
      <c r="K15" s="52"/>
      <c r="L15" s="52"/>
      <c r="M15" s="52"/>
      <c r="N15" s="41" t="s">
        <v>24</v>
      </c>
      <c r="O15" s="52"/>
      <c r="P15" s="52"/>
      <c r="Q15" s="52"/>
      <c r="R15" s="52"/>
      <c r="S15" s="52"/>
      <c r="T15" s="52" t="s">
        <v>13</v>
      </c>
      <c r="U15" s="78" t="s">
        <v>7</v>
      </c>
      <c r="V15" s="43">
        <f t="shared" si="1"/>
        <v>1</v>
      </c>
      <c r="W15" s="43">
        <f t="shared" si="2"/>
        <v>1</v>
      </c>
      <c r="X15" s="43">
        <f t="shared" si="3"/>
        <v>0</v>
      </c>
      <c r="Y15" s="43">
        <f t="shared" si="4"/>
        <v>0</v>
      </c>
      <c r="Z15" s="43">
        <f t="shared" si="5"/>
        <v>0</v>
      </c>
      <c r="AA15" s="43">
        <f t="shared" si="6"/>
        <v>0</v>
      </c>
      <c r="AB15" s="43">
        <f t="shared" si="7"/>
        <v>0</v>
      </c>
      <c r="AC15" s="43">
        <f t="shared" si="8"/>
        <v>0</v>
      </c>
      <c r="AD15" s="44">
        <f t="shared" si="9"/>
        <v>12</v>
      </c>
      <c r="AE15" s="44">
        <f t="shared" si="10"/>
        <v>0</v>
      </c>
      <c r="AF15" s="43">
        <f t="shared" si="11"/>
        <v>0</v>
      </c>
      <c r="AG15" s="5" t="str">
        <f>Vzorci_vnosov!$A$15</f>
        <v>SO</v>
      </c>
      <c r="AH15" s="45" t="str">
        <f t="shared" si="12"/>
        <v/>
      </c>
      <c r="AI15" s="45" t="str">
        <f t="shared" si="13"/>
        <v/>
      </c>
      <c r="AJ15" s="45" t="str">
        <f t="shared" si="14"/>
        <v/>
      </c>
      <c r="AK15" s="45" t="str">
        <f t="shared" si="15"/>
        <v/>
      </c>
      <c r="AL15" s="45" t="str">
        <f t="shared" si="16"/>
        <v/>
      </c>
      <c r="AM15" s="45" t="str">
        <f t="shared" si="17"/>
        <v/>
      </c>
      <c r="AN15" s="45" t="str">
        <f t="shared" si="18"/>
        <v>☺</v>
      </c>
      <c r="AO15" s="45" t="str">
        <f t="shared" si="19"/>
        <v/>
      </c>
      <c r="AP15" s="45" t="str">
        <f t="shared" si="20"/>
        <v/>
      </c>
      <c r="AQ15" s="45" t="str">
        <f t="shared" si="21"/>
        <v/>
      </c>
      <c r="AR15" s="45" t="str">
        <f t="shared" si="22"/>
        <v/>
      </c>
      <c r="AS15" s="45" t="str">
        <f t="shared" si="23"/>
        <v>☻</v>
      </c>
      <c r="AT15" s="45" t="str">
        <f t="shared" si="24"/>
        <v/>
      </c>
      <c r="AU15" s="45" t="str">
        <f t="shared" si="25"/>
        <v/>
      </c>
      <c r="AV15" s="45" t="str">
        <f t="shared" si="26"/>
        <v/>
      </c>
      <c r="AW15" s="45" t="str">
        <f t="shared" si="27"/>
        <v/>
      </c>
      <c r="AX15" s="45" t="str">
        <f t="shared" si="28"/>
        <v/>
      </c>
      <c r="AY15" s="4"/>
      <c r="AZ15" s="4"/>
      <c r="BA15" s="4"/>
      <c r="BB15" s="4"/>
      <c r="BC15" s="4"/>
      <c r="BD15" s="4"/>
      <c r="BE15" s="4"/>
      <c r="BF15" s="46"/>
      <c r="BG15" s="46"/>
      <c r="BH15" s="46"/>
      <c r="BI15" s="46"/>
      <c r="BJ15" s="46"/>
      <c r="BK15" s="46"/>
    </row>
    <row r="16" spans="1:63" ht="19.5" customHeight="1">
      <c r="A16" s="47">
        <v>44150</v>
      </c>
      <c r="B16" s="48" t="str">
        <f t="shared" si="0"/>
        <v>Sun</v>
      </c>
      <c r="C16" s="52"/>
      <c r="D16" s="41" t="s">
        <v>24</v>
      </c>
      <c r="E16" s="52"/>
      <c r="F16" s="52"/>
      <c r="G16" s="52"/>
      <c r="H16" s="96" t="s">
        <v>101</v>
      </c>
      <c r="I16" s="52"/>
      <c r="J16" s="52"/>
      <c r="K16" s="52"/>
      <c r="L16" s="42" t="s">
        <v>35</v>
      </c>
      <c r="M16" s="52"/>
      <c r="N16" s="52"/>
      <c r="O16" s="52"/>
      <c r="P16" s="52"/>
      <c r="Q16" s="52"/>
      <c r="R16" s="52"/>
      <c r="S16" s="52"/>
      <c r="T16" s="52" t="s">
        <v>19</v>
      </c>
      <c r="U16" s="78" t="s">
        <v>7</v>
      </c>
      <c r="V16" s="43">
        <f t="shared" si="1"/>
        <v>2</v>
      </c>
      <c r="W16" s="43">
        <f t="shared" si="2"/>
        <v>1</v>
      </c>
      <c r="X16" s="43">
        <f t="shared" si="3"/>
        <v>0</v>
      </c>
      <c r="Y16" s="43">
        <f t="shared" si="4"/>
        <v>0</v>
      </c>
      <c r="Z16" s="43">
        <f t="shared" si="5"/>
        <v>0</v>
      </c>
      <c r="AA16" s="43">
        <f t="shared" si="6"/>
        <v>0</v>
      </c>
      <c r="AB16" s="43">
        <f t="shared" si="7"/>
        <v>0</v>
      </c>
      <c r="AC16" s="43">
        <f t="shared" si="8"/>
        <v>0</v>
      </c>
      <c r="AD16" s="44">
        <f t="shared" si="9"/>
        <v>11</v>
      </c>
      <c r="AE16" s="44">
        <f t="shared" si="10"/>
        <v>0</v>
      </c>
      <c r="AF16" s="43">
        <f t="shared" si="11"/>
        <v>0</v>
      </c>
      <c r="AG16" s="8" t="str">
        <f>Vzorci_vnosov!$A$16</f>
        <v>☻</v>
      </c>
      <c r="AH16" s="45" t="str">
        <f t="shared" si="12"/>
        <v/>
      </c>
      <c r="AI16" s="45" t="str">
        <f t="shared" si="13"/>
        <v>☻</v>
      </c>
      <c r="AJ16" s="45" t="str">
        <f t="shared" si="14"/>
        <v/>
      </c>
      <c r="AK16" s="45" t="str">
        <f t="shared" si="15"/>
        <v/>
      </c>
      <c r="AL16" s="45" t="str">
        <f t="shared" si="16"/>
        <v/>
      </c>
      <c r="AM16" s="45" t="str">
        <f t="shared" si="17"/>
        <v>☻</v>
      </c>
      <c r="AN16" s="45" t="str">
        <f t="shared" si="18"/>
        <v/>
      </c>
      <c r="AO16" s="45" t="str">
        <f t="shared" si="19"/>
        <v/>
      </c>
      <c r="AP16" s="45" t="str">
        <f t="shared" si="20"/>
        <v/>
      </c>
      <c r="AQ16" s="45" t="str">
        <f t="shared" si="21"/>
        <v>☺</v>
      </c>
      <c r="AR16" s="45" t="str">
        <f t="shared" si="22"/>
        <v/>
      </c>
      <c r="AS16" s="45" t="str">
        <f t="shared" si="23"/>
        <v/>
      </c>
      <c r="AT16" s="45" t="str">
        <f t="shared" si="24"/>
        <v/>
      </c>
      <c r="AU16" s="45" t="str">
        <f t="shared" si="25"/>
        <v/>
      </c>
      <c r="AV16" s="45" t="str">
        <f t="shared" si="26"/>
        <v/>
      </c>
      <c r="AW16" s="45" t="str">
        <f t="shared" si="27"/>
        <v/>
      </c>
      <c r="AX16" s="45" t="str">
        <f t="shared" si="28"/>
        <v/>
      </c>
      <c r="AY16" s="4" t="s">
        <v>13</v>
      </c>
      <c r="AZ16" s="4"/>
      <c r="BA16" s="4"/>
      <c r="BB16" s="4"/>
      <c r="BC16" s="4"/>
      <c r="BD16" s="4"/>
      <c r="BE16" s="4"/>
      <c r="BF16" s="46"/>
      <c r="BG16" s="46"/>
      <c r="BH16" s="46"/>
      <c r="BI16" s="46"/>
      <c r="BJ16" s="46"/>
      <c r="BK16" s="46"/>
    </row>
    <row r="17" spans="1:63" ht="19.5" customHeight="1">
      <c r="A17" s="47">
        <v>44151</v>
      </c>
      <c r="B17" s="48" t="str">
        <f t="shared" si="0"/>
        <v>Mon</v>
      </c>
      <c r="C17" s="49" t="s">
        <v>4</v>
      </c>
      <c r="D17" s="53" t="s">
        <v>18</v>
      </c>
      <c r="E17" s="50" t="s">
        <v>10</v>
      </c>
      <c r="F17" s="97" t="s">
        <v>62</v>
      </c>
      <c r="G17" s="58" t="s">
        <v>42</v>
      </c>
      <c r="H17" s="53" t="s">
        <v>18</v>
      </c>
      <c r="I17" s="52" t="s">
        <v>94</v>
      </c>
      <c r="J17" s="96" t="s">
        <v>101</v>
      </c>
      <c r="K17" s="53" t="s">
        <v>40</v>
      </c>
      <c r="L17" s="53" t="s">
        <v>18</v>
      </c>
      <c r="M17" s="49" t="s">
        <v>20</v>
      </c>
      <c r="N17" s="102" t="str">
        <f>Vzorci_vnosov!$A$47</f>
        <v>®☻</v>
      </c>
      <c r="O17" s="52"/>
      <c r="P17" s="51" t="s">
        <v>68</v>
      </c>
      <c r="Q17" s="49" t="s">
        <v>8</v>
      </c>
      <c r="R17" s="52"/>
      <c r="S17" s="49" t="s">
        <v>8</v>
      </c>
      <c r="T17" s="103" t="s">
        <v>27</v>
      </c>
      <c r="U17" s="26" t="s">
        <v>7</v>
      </c>
      <c r="V17" s="43">
        <f t="shared" si="1"/>
        <v>3</v>
      </c>
      <c r="W17" s="43">
        <f t="shared" si="2"/>
        <v>1</v>
      </c>
      <c r="X17" s="43">
        <f t="shared" si="3"/>
        <v>1</v>
      </c>
      <c r="Y17" s="43">
        <f t="shared" si="4"/>
        <v>0</v>
      </c>
      <c r="Z17" s="43">
        <f t="shared" si="5"/>
        <v>0</v>
      </c>
      <c r="AA17" s="43">
        <f t="shared" si="6"/>
        <v>1</v>
      </c>
      <c r="AB17" s="43">
        <f t="shared" si="7"/>
        <v>0</v>
      </c>
      <c r="AC17" s="43">
        <f t="shared" si="8"/>
        <v>3</v>
      </c>
      <c r="AD17" s="44">
        <f t="shared" si="9"/>
        <v>-1</v>
      </c>
      <c r="AE17" s="44">
        <f t="shared" si="10"/>
        <v>3</v>
      </c>
      <c r="AF17" s="43">
        <f t="shared" si="11"/>
        <v>1</v>
      </c>
      <c r="AG17" s="10" t="str">
        <f>Vzorci_vnosov!$A$17</f>
        <v>51$</v>
      </c>
      <c r="AH17" s="45" t="str">
        <f t="shared" si="12"/>
        <v>1</v>
      </c>
      <c r="AI17" s="45" t="str">
        <f t="shared" si="13"/>
        <v>X</v>
      </c>
      <c r="AJ17" s="45" t="str">
        <f t="shared" si="14"/>
        <v>☻</v>
      </c>
      <c r="AK17" s="45" t="str">
        <f t="shared" si="15"/>
        <v>©</v>
      </c>
      <c r="AL17" s="45" t="str">
        <f t="shared" si="16"/>
        <v>O</v>
      </c>
      <c r="AM17" s="45" t="str">
        <f t="shared" si="17"/>
        <v>X</v>
      </c>
      <c r="AN17" s="45" t="str">
        <f t="shared" si="18"/>
        <v>Z</v>
      </c>
      <c r="AO17" s="45" t="str">
        <f t="shared" si="19"/>
        <v>☻</v>
      </c>
      <c r="AP17" s="45" t="str">
        <f t="shared" si="20"/>
        <v>¶</v>
      </c>
      <c r="AQ17" s="45" t="str">
        <f t="shared" si="21"/>
        <v>X</v>
      </c>
      <c r="AR17" s="45" t="str">
        <f t="shared" si="22"/>
        <v>D</v>
      </c>
      <c r="AS17" s="45" t="str">
        <f t="shared" si="23"/>
        <v>☻</v>
      </c>
      <c r="AT17" s="45" t="str">
        <f t="shared" si="24"/>
        <v/>
      </c>
      <c r="AU17" s="45" t="str">
        <f t="shared" si="25"/>
        <v>☺</v>
      </c>
      <c r="AV17" s="45" t="str">
        <f t="shared" si="26"/>
        <v>T</v>
      </c>
      <c r="AW17" s="45" t="str">
        <f t="shared" si="27"/>
        <v/>
      </c>
      <c r="AX17" s="45" t="str">
        <f t="shared" si="28"/>
        <v>T</v>
      </c>
      <c r="AY17" s="4" t="s">
        <v>71</v>
      </c>
      <c r="AZ17" s="4"/>
      <c r="BA17" s="4"/>
      <c r="BB17" s="4"/>
      <c r="BC17" s="4"/>
      <c r="BD17" s="4"/>
      <c r="BE17" s="4"/>
      <c r="BF17" s="46"/>
      <c r="BG17" s="46"/>
      <c r="BH17" s="46"/>
      <c r="BI17" s="46"/>
      <c r="BJ17" s="46"/>
      <c r="BK17" s="46"/>
    </row>
    <row r="18" spans="1:63" ht="19.5" customHeight="1">
      <c r="A18" s="47">
        <v>44152</v>
      </c>
      <c r="B18" s="48" t="str">
        <f t="shared" si="0"/>
        <v>Tue</v>
      </c>
      <c r="C18" s="53" t="s">
        <v>40</v>
      </c>
      <c r="D18" s="49" t="s">
        <v>8</v>
      </c>
      <c r="E18" s="53" t="s">
        <v>18</v>
      </c>
      <c r="F18" s="97" t="s">
        <v>62</v>
      </c>
      <c r="G18" s="58" t="s">
        <v>42</v>
      </c>
      <c r="H18" s="49" t="s">
        <v>6</v>
      </c>
      <c r="I18" s="52" t="s">
        <v>94</v>
      </c>
      <c r="J18" s="53" t="s">
        <v>18</v>
      </c>
      <c r="K18" s="50" t="s">
        <v>10</v>
      </c>
      <c r="L18" s="51" t="s">
        <v>68</v>
      </c>
      <c r="M18" s="49" t="s">
        <v>20</v>
      </c>
      <c r="N18" s="52" t="s">
        <v>94</v>
      </c>
      <c r="O18" s="52"/>
      <c r="P18" s="53" t="s">
        <v>18</v>
      </c>
      <c r="Q18" s="49" t="s">
        <v>8</v>
      </c>
      <c r="R18" s="52"/>
      <c r="S18" s="49" t="s">
        <v>20</v>
      </c>
      <c r="T18" s="52" t="s">
        <v>19</v>
      </c>
      <c r="U18" s="26" t="s">
        <v>7</v>
      </c>
      <c r="V18" s="43">
        <f t="shared" si="1"/>
        <v>1</v>
      </c>
      <c r="W18" s="43">
        <f t="shared" si="2"/>
        <v>1</v>
      </c>
      <c r="X18" s="43">
        <f t="shared" si="3"/>
        <v>0</v>
      </c>
      <c r="Y18" s="43">
        <f t="shared" si="4"/>
        <v>1</v>
      </c>
      <c r="Z18" s="43">
        <f t="shared" si="5"/>
        <v>0</v>
      </c>
      <c r="AA18" s="43">
        <f t="shared" si="6"/>
        <v>1</v>
      </c>
      <c r="AB18" s="43">
        <f t="shared" si="7"/>
        <v>0</v>
      </c>
      <c r="AC18" s="43">
        <f t="shared" si="8"/>
        <v>3</v>
      </c>
      <c r="AD18" s="44">
        <f t="shared" si="9"/>
        <v>-1</v>
      </c>
      <c r="AE18" s="44">
        <f t="shared" si="10"/>
        <v>3</v>
      </c>
      <c r="AF18" s="43">
        <f t="shared" si="11"/>
        <v>1</v>
      </c>
      <c r="AG18" s="10" t="str">
        <f>Vzorci_vnosov!$A$18</f>
        <v>52$</v>
      </c>
      <c r="AH18" s="45" t="str">
        <f t="shared" si="12"/>
        <v>¶</v>
      </c>
      <c r="AI18" s="45" t="str">
        <f t="shared" si="13"/>
        <v>T</v>
      </c>
      <c r="AJ18" s="45" t="str">
        <f t="shared" si="14"/>
        <v>X</v>
      </c>
      <c r="AK18" s="45" t="str">
        <f t="shared" si="15"/>
        <v>©</v>
      </c>
      <c r="AL18" s="45" t="str">
        <f t="shared" si="16"/>
        <v>O</v>
      </c>
      <c r="AM18" s="45" t="str">
        <f t="shared" si="17"/>
        <v>2</v>
      </c>
      <c r="AN18" s="45" t="str">
        <f t="shared" si="18"/>
        <v>Z</v>
      </c>
      <c r="AO18" s="45" t="str">
        <f t="shared" si="19"/>
        <v>X</v>
      </c>
      <c r="AP18" s="45" t="str">
        <f t="shared" si="20"/>
        <v>☻</v>
      </c>
      <c r="AQ18" s="45" t="str">
        <f t="shared" si="21"/>
        <v>☺</v>
      </c>
      <c r="AR18" s="45" t="str">
        <f t="shared" si="22"/>
        <v>D</v>
      </c>
      <c r="AS18" s="45" t="str">
        <f t="shared" si="23"/>
        <v>Z</v>
      </c>
      <c r="AT18" s="45" t="str">
        <f t="shared" si="24"/>
        <v/>
      </c>
      <c r="AU18" s="45" t="str">
        <f t="shared" si="25"/>
        <v>X</v>
      </c>
      <c r="AV18" s="45" t="str">
        <f t="shared" si="26"/>
        <v>T</v>
      </c>
      <c r="AW18" s="45" t="str">
        <f t="shared" si="27"/>
        <v/>
      </c>
      <c r="AX18" s="45" t="str">
        <f t="shared" si="28"/>
        <v>D</v>
      </c>
      <c r="AY18" s="4" t="s">
        <v>70</v>
      </c>
      <c r="AZ18" s="4"/>
      <c r="BA18" s="4"/>
      <c r="BB18" s="4"/>
      <c r="BC18" s="4"/>
      <c r="BD18" s="4"/>
      <c r="BE18" s="4"/>
      <c r="BF18" s="46"/>
      <c r="BG18" s="46"/>
      <c r="BH18" s="46"/>
      <c r="BI18" s="46"/>
      <c r="BJ18" s="46"/>
      <c r="BK18" s="46"/>
    </row>
    <row r="19" spans="1:63" ht="19.5" customHeight="1">
      <c r="A19" s="47">
        <v>44153</v>
      </c>
      <c r="B19" s="48" t="str">
        <f t="shared" si="0"/>
        <v>Wed</v>
      </c>
      <c r="C19" s="49" t="s">
        <v>6</v>
      </c>
      <c r="D19" s="53" t="s">
        <v>40</v>
      </c>
      <c r="E19" s="49" t="s">
        <v>8</v>
      </c>
      <c r="F19" s="97" t="s">
        <v>62</v>
      </c>
      <c r="G19" s="58" t="s">
        <v>42</v>
      </c>
      <c r="H19" s="49" t="s">
        <v>4</v>
      </c>
      <c r="I19" s="52" t="s">
        <v>94</v>
      </c>
      <c r="J19" s="50" t="s">
        <v>10</v>
      </c>
      <c r="K19" s="53" t="s">
        <v>18</v>
      </c>
      <c r="L19" s="53" t="s">
        <v>18</v>
      </c>
      <c r="M19" s="49" t="s">
        <v>20</v>
      </c>
      <c r="N19" s="80" t="s">
        <v>35</v>
      </c>
      <c r="O19" s="52"/>
      <c r="P19" s="49" t="s">
        <v>8</v>
      </c>
      <c r="Q19" s="53" t="s">
        <v>49</v>
      </c>
      <c r="R19" s="52"/>
      <c r="S19" s="49" t="s">
        <v>8</v>
      </c>
      <c r="T19" s="52" t="s">
        <v>23</v>
      </c>
      <c r="U19" s="26" t="s">
        <v>7</v>
      </c>
      <c r="V19" s="43">
        <f t="shared" si="1"/>
        <v>1</v>
      </c>
      <c r="W19" s="43">
        <f t="shared" si="2"/>
        <v>1</v>
      </c>
      <c r="X19" s="43">
        <f t="shared" si="3"/>
        <v>1</v>
      </c>
      <c r="Y19" s="43">
        <f t="shared" si="4"/>
        <v>1</v>
      </c>
      <c r="Z19" s="43">
        <f t="shared" si="5"/>
        <v>0</v>
      </c>
      <c r="AA19" s="43">
        <f t="shared" si="6"/>
        <v>1</v>
      </c>
      <c r="AB19" s="43">
        <f t="shared" si="7"/>
        <v>0</v>
      </c>
      <c r="AC19" s="43">
        <f t="shared" si="8"/>
        <v>4</v>
      </c>
      <c r="AD19" s="44">
        <f t="shared" si="9"/>
        <v>-1</v>
      </c>
      <c r="AE19" s="44">
        <f t="shared" si="10"/>
        <v>2</v>
      </c>
      <c r="AF19" s="43">
        <f t="shared" si="11"/>
        <v>2</v>
      </c>
      <c r="AG19" s="11" t="str">
        <f>Vzorci_vnosov!$A$19</f>
        <v>KVIT$</v>
      </c>
      <c r="AH19" s="45" t="str">
        <f t="shared" si="12"/>
        <v>2</v>
      </c>
      <c r="AI19" s="45" t="str">
        <f t="shared" si="13"/>
        <v>¶</v>
      </c>
      <c r="AJ19" s="45" t="str">
        <f t="shared" si="14"/>
        <v>T</v>
      </c>
      <c r="AK19" s="45" t="str">
        <f t="shared" si="15"/>
        <v>©</v>
      </c>
      <c r="AL19" s="45" t="str">
        <f t="shared" si="16"/>
        <v>O</v>
      </c>
      <c r="AM19" s="45" t="str">
        <f t="shared" si="17"/>
        <v>1</v>
      </c>
      <c r="AN19" s="45" t="str">
        <f t="shared" si="18"/>
        <v>Z</v>
      </c>
      <c r="AO19" s="45" t="str">
        <f t="shared" si="19"/>
        <v>☻</v>
      </c>
      <c r="AP19" s="45" t="str">
        <f t="shared" si="20"/>
        <v>X</v>
      </c>
      <c r="AQ19" s="45" t="str">
        <f t="shared" si="21"/>
        <v>X</v>
      </c>
      <c r="AR19" s="45" t="str">
        <f t="shared" si="22"/>
        <v>D</v>
      </c>
      <c r="AS19" s="45" t="str">
        <f t="shared" si="23"/>
        <v>☺</v>
      </c>
      <c r="AT19" s="45" t="str">
        <f t="shared" si="24"/>
        <v/>
      </c>
      <c r="AU19" s="45" t="str">
        <f t="shared" si="25"/>
        <v>T</v>
      </c>
      <c r="AV19" s="45" t="str">
        <f t="shared" si="26"/>
        <v>a</v>
      </c>
      <c r="AW19" s="45" t="str">
        <f t="shared" si="27"/>
        <v/>
      </c>
      <c r="AX19" s="45" t="str">
        <f t="shared" si="28"/>
        <v>T</v>
      </c>
      <c r="AY19" s="4"/>
      <c r="AZ19" s="4"/>
      <c r="BA19" s="4"/>
      <c r="BB19" s="4"/>
      <c r="BC19" s="4"/>
      <c r="BD19" s="4"/>
      <c r="BE19" s="4"/>
      <c r="BF19" s="46"/>
      <c r="BG19" s="46"/>
      <c r="BH19" s="46"/>
      <c r="BI19" s="46"/>
      <c r="BJ19" s="46"/>
      <c r="BK19" s="46"/>
    </row>
    <row r="20" spans="1:63" ht="19.5" customHeight="1">
      <c r="A20" s="47">
        <v>44154</v>
      </c>
      <c r="B20" s="48" t="str">
        <f t="shared" si="0"/>
        <v>Thu</v>
      </c>
      <c r="C20" s="49" t="s">
        <v>6</v>
      </c>
      <c r="D20" s="50" t="s">
        <v>10</v>
      </c>
      <c r="E20" s="49" t="s">
        <v>8</v>
      </c>
      <c r="F20" s="97" t="s">
        <v>62</v>
      </c>
      <c r="G20" s="58" t="s">
        <v>42</v>
      </c>
      <c r="H20" s="49" t="s">
        <v>4</v>
      </c>
      <c r="I20" s="49" t="s">
        <v>20</v>
      </c>
      <c r="J20" s="53" t="s">
        <v>18</v>
      </c>
      <c r="K20" s="49" t="s">
        <v>8</v>
      </c>
      <c r="L20" s="53" t="s">
        <v>40</v>
      </c>
      <c r="M20" s="49" t="s">
        <v>20</v>
      </c>
      <c r="N20" s="53" t="s">
        <v>18</v>
      </c>
      <c r="O20" s="52"/>
      <c r="P20" s="53" t="s">
        <v>46</v>
      </c>
      <c r="Q20" s="51" t="s">
        <v>68</v>
      </c>
      <c r="R20" s="52"/>
      <c r="S20" s="49" t="s">
        <v>8</v>
      </c>
      <c r="T20" s="52" t="s">
        <v>28</v>
      </c>
      <c r="U20" s="26" t="s">
        <v>32</v>
      </c>
      <c r="V20" s="43">
        <f t="shared" si="1"/>
        <v>1</v>
      </c>
      <c r="W20" s="43">
        <f t="shared" si="2"/>
        <v>1</v>
      </c>
      <c r="X20" s="43">
        <f t="shared" si="3"/>
        <v>1</v>
      </c>
      <c r="Y20" s="43">
        <f t="shared" si="4"/>
        <v>1</v>
      </c>
      <c r="Z20" s="43">
        <f t="shared" si="5"/>
        <v>0</v>
      </c>
      <c r="AA20" s="43">
        <f t="shared" si="6"/>
        <v>1</v>
      </c>
      <c r="AB20" s="43">
        <f t="shared" si="7"/>
        <v>0</v>
      </c>
      <c r="AC20" s="43">
        <f t="shared" si="8"/>
        <v>4</v>
      </c>
      <c r="AD20" s="44">
        <f t="shared" si="9"/>
        <v>-1</v>
      </c>
      <c r="AE20" s="44">
        <f t="shared" si="10"/>
        <v>2</v>
      </c>
      <c r="AF20" s="43">
        <f t="shared" si="11"/>
        <v>2</v>
      </c>
      <c r="AG20" s="12" t="str">
        <f>Vzorci_vnosov!$A$20</f>
        <v>☺</v>
      </c>
      <c r="AH20" s="45" t="str">
        <f t="shared" si="12"/>
        <v>2</v>
      </c>
      <c r="AI20" s="45" t="str">
        <f t="shared" si="13"/>
        <v>☻</v>
      </c>
      <c r="AJ20" s="45" t="str">
        <f t="shared" si="14"/>
        <v>T</v>
      </c>
      <c r="AK20" s="45" t="str">
        <f t="shared" si="15"/>
        <v>©</v>
      </c>
      <c r="AL20" s="45" t="str">
        <f t="shared" si="16"/>
        <v>O</v>
      </c>
      <c r="AM20" s="45" t="str">
        <f t="shared" si="17"/>
        <v>1</v>
      </c>
      <c r="AN20" s="45" t="str">
        <f t="shared" si="18"/>
        <v>D</v>
      </c>
      <c r="AO20" s="45" t="str">
        <f t="shared" si="19"/>
        <v>X</v>
      </c>
      <c r="AP20" s="45" t="str">
        <f t="shared" si="20"/>
        <v>T</v>
      </c>
      <c r="AQ20" s="45" t="str">
        <f t="shared" si="21"/>
        <v>¶</v>
      </c>
      <c r="AR20" s="45" t="str">
        <f t="shared" si="22"/>
        <v>D</v>
      </c>
      <c r="AS20" s="45" t="str">
        <f t="shared" si="23"/>
        <v>X</v>
      </c>
      <c r="AT20" s="45" t="str">
        <f t="shared" si="24"/>
        <v/>
      </c>
      <c r="AU20" s="45" t="str">
        <f t="shared" si="25"/>
        <v>m</v>
      </c>
      <c r="AV20" s="45" t="str">
        <f t="shared" si="26"/>
        <v>☺</v>
      </c>
      <c r="AW20" s="45" t="str">
        <f t="shared" si="27"/>
        <v/>
      </c>
      <c r="AX20" s="45" t="str">
        <f t="shared" si="28"/>
        <v>T</v>
      </c>
      <c r="AY20" s="4"/>
      <c r="AZ20" s="4"/>
      <c r="BA20" s="4"/>
      <c r="BB20" s="4"/>
      <c r="BC20" s="4"/>
      <c r="BD20" s="4"/>
      <c r="BE20" s="4"/>
      <c r="BF20" s="46"/>
      <c r="BG20" s="46"/>
      <c r="BH20" s="46"/>
      <c r="BI20" s="46"/>
      <c r="BJ20" s="46"/>
      <c r="BK20" s="46"/>
    </row>
    <row r="21" spans="1:63" ht="19.5" customHeight="1">
      <c r="A21" s="47">
        <v>44155</v>
      </c>
      <c r="B21" s="48" t="str">
        <f t="shared" si="0"/>
        <v>Fri</v>
      </c>
      <c r="C21" s="49" t="s">
        <v>6</v>
      </c>
      <c r="D21" s="53" t="s">
        <v>18</v>
      </c>
      <c r="E21" s="49" t="s">
        <v>8</v>
      </c>
      <c r="F21" s="50" t="s">
        <v>10</v>
      </c>
      <c r="G21" s="80" t="str">
        <f>Vzorci_vnosov!$A$20</f>
        <v>☺</v>
      </c>
      <c r="H21" s="49" t="s">
        <v>4</v>
      </c>
      <c r="I21" s="49" t="s">
        <v>20</v>
      </c>
      <c r="J21" s="49" t="s">
        <v>20</v>
      </c>
      <c r="K21" s="49" t="s">
        <v>8</v>
      </c>
      <c r="L21" s="49" t="s">
        <v>12</v>
      </c>
      <c r="M21" s="49" t="s">
        <v>20</v>
      </c>
      <c r="N21" s="52" t="s">
        <v>94</v>
      </c>
      <c r="O21" s="52"/>
      <c r="P21" s="97" t="s">
        <v>62</v>
      </c>
      <c r="Q21" s="53" t="s">
        <v>18</v>
      </c>
      <c r="R21" s="52"/>
      <c r="S21" s="53" t="s">
        <v>40</v>
      </c>
      <c r="T21" s="52" t="s">
        <v>9</v>
      </c>
      <c r="U21" s="26" t="s">
        <v>11</v>
      </c>
      <c r="V21" s="43">
        <f t="shared" si="1"/>
        <v>1</v>
      </c>
      <c r="W21" s="43">
        <f t="shared" si="2"/>
        <v>1</v>
      </c>
      <c r="X21" s="43">
        <f t="shared" si="3"/>
        <v>1</v>
      </c>
      <c r="Y21" s="43">
        <f t="shared" si="4"/>
        <v>1</v>
      </c>
      <c r="Z21" s="43">
        <f t="shared" si="5"/>
        <v>0</v>
      </c>
      <c r="AA21" s="43">
        <f t="shared" si="6"/>
        <v>1</v>
      </c>
      <c r="AB21" s="43">
        <f t="shared" si="7"/>
        <v>1</v>
      </c>
      <c r="AC21" s="43">
        <f t="shared" si="8"/>
        <v>3</v>
      </c>
      <c r="AD21" s="44">
        <f t="shared" si="9"/>
        <v>-1</v>
      </c>
      <c r="AE21" s="44">
        <f t="shared" si="10"/>
        <v>2</v>
      </c>
      <c r="AF21" s="43">
        <f t="shared" si="11"/>
        <v>2</v>
      </c>
      <c r="AG21" s="13" t="str">
        <f>Vzorci_vnosov!$A$21</f>
        <v>☺</v>
      </c>
      <c r="AH21" s="45" t="str">
        <f t="shared" si="12"/>
        <v>2</v>
      </c>
      <c r="AI21" s="45" t="str">
        <f t="shared" si="13"/>
        <v>X</v>
      </c>
      <c r="AJ21" s="45" t="str">
        <f t="shared" si="14"/>
        <v>T</v>
      </c>
      <c r="AK21" s="45" t="str">
        <f t="shared" si="15"/>
        <v>☻</v>
      </c>
      <c r="AL21" s="45" t="str">
        <f t="shared" si="16"/>
        <v>☺</v>
      </c>
      <c r="AM21" s="45" t="str">
        <f t="shared" si="17"/>
        <v>1</v>
      </c>
      <c r="AN21" s="45" t="str">
        <f t="shared" si="18"/>
        <v>D</v>
      </c>
      <c r="AO21" s="45" t="str">
        <f t="shared" si="19"/>
        <v>D</v>
      </c>
      <c r="AP21" s="45" t="str">
        <f t="shared" si="20"/>
        <v>T</v>
      </c>
      <c r="AQ21" s="45" t="str">
        <f t="shared" si="21"/>
        <v>U</v>
      </c>
      <c r="AR21" s="45" t="str">
        <f t="shared" si="22"/>
        <v>D</v>
      </c>
      <c r="AS21" s="45" t="str">
        <f t="shared" si="23"/>
        <v>Z</v>
      </c>
      <c r="AT21" s="45" t="str">
        <f t="shared" si="24"/>
        <v/>
      </c>
      <c r="AU21" s="45" t="str">
        <f t="shared" si="25"/>
        <v>©</v>
      </c>
      <c r="AV21" s="45" t="str">
        <f t="shared" si="26"/>
        <v>X</v>
      </c>
      <c r="AW21" s="45" t="str">
        <f t="shared" si="27"/>
        <v/>
      </c>
      <c r="AX21" s="45" t="str">
        <f t="shared" si="28"/>
        <v>¶</v>
      </c>
      <c r="AY21" s="4"/>
      <c r="AZ21" s="4"/>
      <c r="BA21" s="4"/>
      <c r="BB21" s="4"/>
      <c r="BC21" s="4"/>
      <c r="BD21" s="4"/>
      <c r="BE21" s="4"/>
      <c r="BF21" s="46"/>
      <c r="BG21" s="46"/>
      <c r="BH21" s="46"/>
      <c r="BI21" s="46"/>
      <c r="BJ21" s="46"/>
      <c r="BK21" s="46"/>
    </row>
    <row r="22" spans="1:63" ht="19.5" customHeight="1">
      <c r="A22" s="47">
        <v>44156</v>
      </c>
      <c r="B22" s="48" t="str">
        <f t="shared" si="0"/>
        <v>Sat</v>
      </c>
      <c r="C22" s="52"/>
      <c r="D22" s="52"/>
      <c r="E22" s="52"/>
      <c r="F22" s="52"/>
      <c r="G22" s="52"/>
      <c r="H22" s="52"/>
      <c r="I22" s="52"/>
      <c r="J22" s="52"/>
      <c r="K22" s="41" t="s">
        <v>24</v>
      </c>
      <c r="L22" s="52"/>
      <c r="M22" s="52"/>
      <c r="N22" s="52"/>
      <c r="O22" s="52"/>
      <c r="P22" s="96" t="s">
        <v>101</v>
      </c>
      <c r="Q22" s="52"/>
      <c r="R22" s="52"/>
      <c r="S22" s="52"/>
      <c r="T22" s="52" t="s">
        <v>71</v>
      </c>
      <c r="U22" s="78" t="s">
        <v>11</v>
      </c>
      <c r="V22" s="43">
        <f t="shared" si="1"/>
        <v>2</v>
      </c>
      <c r="W22" s="43">
        <f t="shared" si="2"/>
        <v>0</v>
      </c>
      <c r="X22" s="43">
        <f t="shared" si="3"/>
        <v>0</v>
      </c>
      <c r="Y22" s="43">
        <f t="shared" si="4"/>
        <v>0</v>
      </c>
      <c r="Z22" s="43">
        <f t="shared" si="5"/>
        <v>0</v>
      </c>
      <c r="AA22" s="43">
        <f t="shared" si="6"/>
        <v>0</v>
      </c>
      <c r="AB22" s="43">
        <f t="shared" si="7"/>
        <v>0</v>
      </c>
      <c r="AC22" s="43">
        <f t="shared" si="8"/>
        <v>0</v>
      </c>
      <c r="AD22" s="44">
        <f t="shared" si="9"/>
        <v>12</v>
      </c>
      <c r="AE22" s="44">
        <f t="shared" si="10"/>
        <v>0</v>
      </c>
      <c r="AF22" s="43">
        <f t="shared" si="11"/>
        <v>0</v>
      </c>
      <c r="AG22" s="14" t="str">
        <f>Vzorci_vnosov!$A$22</f>
        <v>U☺</v>
      </c>
      <c r="AH22" s="45" t="str">
        <f t="shared" si="12"/>
        <v/>
      </c>
      <c r="AI22" s="45" t="str">
        <f t="shared" si="13"/>
        <v/>
      </c>
      <c r="AJ22" s="45" t="str">
        <f t="shared" si="14"/>
        <v/>
      </c>
      <c r="AK22" s="45" t="str">
        <f t="shared" si="15"/>
        <v/>
      </c>
      <c r="AL22" s="45" t="str">
        <f t="shared" si="16"/>
        <v/>
      </c>
      <c r="AM22" s="45" t="str">
        <f t="shared" si="17"/>
        <v/>
      </c>
      <c r="AN22" s="45" t="str">
        <f t="shared" si="18"/>
        <v/>
      </c>
      <c r="AO22" s="45" t="str">
        <f t="shared" si="19"/>
        <v/>
      </c>
      <c r="AP22" s="45" t="str">
        <f t="shared" si="20"/>
        <v>☻</v>
      </c>
      <c r="AQ22" s="45" t="str">
        <f t="shared" si="21"/>
        <v/>
      </c>
      <c r="AR22" s="45" t="str">
        <f t="shared" si="22"/>
        <v/>
      </c>
      <c r="AS22" s="45" t="str">
        <f t="shared" si="23"/>
        <v/>
      </c>
      <c r="AT22" s="45" t="str">
        <f t="shared" si="24"/>
        <v/>
      </c>
      <c r="AU22" s="45" t="str">
        <f t="shared" si="25"/>
        <v>☻</v>
      </c>
      <c r="AV22" s="45" t="str">
        <f t="shared" si="26"/>
        <v/>
      </c>
      <c r="AW22" s="45" t="str">
        <f t="shared" si="27"/>
        <v/>
      </c>
      <c r="AX22" s="45" t="str">
        <f t="shared" si="28"/>
        <v/>
      </c>
      <c r="AY22" s="4"/>
      <c r="AZ22" s="4"/>
      <c r="BA22" s="4"/>
      <c r="BB22" s="4"/>
      <c r="BC22" s="4"/>
      <c r="BD22" s="4"/>
      <c r="BE22" s="4"/>
      <c r="BF22" s="46"/>
      <c r="BG22" s="46"/>
      <c r="BH22" s="46"/>
      <c r="BI22" s="46"/>
      <c r="BJ22" s="46"/>
      <c r="BK22" s="46"/>
    </row>
    <row r="23" spans="1:63" ht="19.5" customHeight="1">
      <c r="A23" s="47">
        <v>44157</v>
      </c>
      <c r="B23" s="48" t="str">
        <f t="shared" si="0"/>
        <v>Sun</v>
      </c>
      <c r="C23" s="52"/>
      <c r="D23" s="52"/>
      <c r="E23" s="52"/>
      <c r="F23" s="41" t="s">
        <v>24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 t="s">
        <v>70</v>
      </c>
      <c r="U23" s="78" t="s">
        <v>11</v>
      </c>
      <c r="V23" s="43">
        <f t="shared" si="1"/>
        <v>1</v>
      </c>
      <c r="W23" s="43">
        <f t="shared" si="2"/>
        <v>0</v>
      </c>
      <c r="X23" s="43">
        <f t="shared" si="3"/>
        <v>0</v>
      </c>
      <c r="Y23" s="43">
        <f t="shared" si="4"/>
        <v>0</v>
      </c>
      <c r="Z23" s="43">
        <f t="shared" si="5"/>
        <v>0</v>
      </c>
      <c r="AA23" s="43">
        <f t="shared" si="6"/>
        <v>0</v>
      </c>
      <c r="AB23" s="43">
        <f t="shared" si="7"/>
        <v>0</v>
      </c>
      <c r="AC23" s="43">
        <f t="shared" si="8"/>
        <v>0</v>
      </c>
      <c r="AD23" s="44">
        <f t="shared" si="9"/>
        <v>13</v>
      </c>
      <c r="AE23" s="44">
        <f t="shared" si="10"/>
        <v>0</v>
      </c>
      <c r="AF23" s="43">
        <f t="shared" si="11"/>
        <v>0</v>
      </c>
      <c r="AG23" s="14" t="str">
        <f>Vzorci_vnosov!$A$23</f>
        <v>51☺</v>
      </c>
      <c r="AH23" s="45" t="str">
        <f t="shared" si="12"/>
        <v/>
      </c>
      <c r="AI23" s="45" t="str">
        <f t="shared" si="13"/>
        <v/>
      </c>
      <c r="AJ23" s="45" t="str">
        <f t="shared" si="14"/>
        <v/>
      </c>
      <c r="AK23" s="45" t="str">
        <f t="shared" si="15"/>
        <v>☻</v>
      </c>
      <c r="AL23" s="45" t="str">
        <f t="shared" si="16"/>
        <v/>
      </c>
      <c r="AM23" s="45" t="str">
        <f t="shared" si="17"/>
        <v/>
      </c>
      <c r="AN23" s="45" t="str">
        <f t="shared" si="18"/>
        <v/>
      </c>
      <c r="AO23" s="45" t="str">
        <f t="shared" si="19"/>
        <v/>
      </c>
      <c r="AP23" s="45" t="str">
        <f t="shared" si="20"/>
        <v/>
      </c>
      <c r="AQ23" s="45" t="str">
        <f t="shared" si="21"/>
        <v/>
      </c>
      <c r="AR23" s="45" t="str">
        <f t="shared" si="22"/>
        <v/>
      </c>
      <c r="AS23" s="45" t="str">
        <f t="shared" si="23"/>
        <v/>
      </c>
      <c r="AT23" s="45" t="str">
        <f t="shared" si="24"/>
        <v/>
      </c>
      <c r="AU23" s="45" t="str">
        <f t="shared" si="25"/>
        <v/>
      </c>
      <c r="AV23" s="45" t="str">
        <f t="shared" si="26"/>
        <v/>
      </c>
      <c r="AW23" s="45" t="str">
        <f t="shared" si="27"/>
        <v/>
      </c>
      <c r="AX23" s="45" t="str">
        <f t="shared" si="28"/>
        <v/>
      </c>
      <c r="AY23" s="4"/>
      <c r="AZ23" s="4"/>
      <c r="BA23" s="4"/>
      <c r="BB23" s="4"/>
      <c r="BC23" s="4"/>
      <c r="BD23" s="4"/>
      <c r="BE23" s="4"/>
      <c r="BF23" s="46"/>
      <c r="BG23" s="46"/>
      <c r="BH23" s="46"/>
      <c r="BI23" s="46"/>
      <c r="BJ23" s="46"/>
      <c r="BK23" s="46"/>
    </row>
    <row r="24" spans="1:63" ht="19.5" customHeight="1">
      <c r="A24" s="47">
        <v>44158</v>
      </c>
      <c r="B24" s="48" t="str">
        <f t="shared" si="0"/>
        <v>Mon</v>
      </c>
      <c r="C24" s="49" t="s">
        <v>6</v>
      </c>
      <c r="D24" s="49" t="s">
        <v>8</v>
      </c>
      <c r="E24" s="49" t="s">
        <v>20</v>
      </c>
      <c r="F24" s="53" t="s">
        <v>18</v>
      </c>
      <c r="G24" s="58" t="s">
        <v>42</v>
      </c>
      <c r="H24" s="49" t="s">
        <v>4</v>
      </c>
      <c r="I24" s="52" t="s">
        <v>94</v>
      </c>
      <c r="J24" s="49" t="s">
        <v>20</v>
      </c>
      <c r="K24" s="53" t="s">
        <v>40</v>
      </c>
      <c r="L24" s="51" t="s">
        <v>68</v>
      </c>
      <c r="M24" s="49" t="s">
        <v>6</v>
      </c>
      <c r="N24" s="52" t="s">
        <v>94</v>
      </c>
      <c r="O24" s="52"/>
      <c r="P24" s="97" t="s">
        <v>62</v>
      </c>
      <c r="Q24" s="49" t="s">
        <v>20</v>
      </c>
      <c r="R24" s="52"/>
      <c r="S24" s="49" t="s">
        <v>8</v>
      </c>
      <c r="T24" s="52" t="s">
        <v>72</v>
      </c>
      <c r="U24" s="26" t="s">
        <v>3</v>
      </c>
      <c r="V24" s="43">
        <f t="shared" si="1"/>
        <v>0</v>
      </c>
      <c r="W24" s="43">
        <f t="shared" si="2"/>
        <v>1</v>
      </c>
      <c r="X24" s="43">
        <f t="shared" si="3"/>
        <v>1</v>
      </c>
      <c r="Y24" s="43">
        <f t="shared" si="4"/>
        <v>2</v>
      </c>
      <c r="Z24" s="43">
        <f t="shared" si="5"/>
        <v>0</v>
      </c>
      <c r="AA24" s="43">
        <f t="shared" si="6"/>
        <v>1</v>
      </c>
      <c r="AB24" s="43">
        <f t="shared" si="7"/>
        <v>0</v>
      </c>
      <c r="AC24" s="43">
        <f t="shared" si="8"/>
        <v>2</v>
      </c>
      <c r="AD24" s="44">
        <f t="shared" si="9"/>
        <v>-1</v>
      </c>
      <c r="AE24" s="44">
        <f t="shared" si="10"/>
        <v>1</v>
      </c>
      <c r="AF24" s="43">
        <f t="shared" si="11"/>
        <v>3</v>
      </c>
      <c r="AG24" s="14" t="str">
        <f>Vzorci_vnosov!$A$24</f>
        <v>52☺</v>
      </c>
      <c r="AH24" s="45" t="str">
        <f>RIGHT(C30,1)</f>
        <v/>
      </c>
      <c r="AI24" s="45" t="str">
        <f t="shared" ref="AI24:AI32" si="29">RIGHT(D24,1)</f>
        <v>T</v>
      </c>
      <c r="AJ24" s="45" t="str">
        <f t="shared" ref="AJ24:AJ32" si="30">RIGHT(E24,1)</f>
        <v>D</v>
      </c>
      <c r="AK24" s="45" t="str">
        <f t="shared" ref="AK24:AK32" si="31">RIGHT(F24,1)</f>
        <v>X</v>
      </c>
      <c r="AL24" s="45" t="str">
        <f t="shared" ref="AL24:AL32" si="32">RIGHT(G24,1)</f>
        <v>O</v>
      </c>
      <c r="AM24" s="45" t="str">
        <f t="shared" ref="AM24:AM32" si="33">RIGHT(H24,1)</f>
        <v>1</v>
      </c>
      <c r="AN24" s="45" t="str">
        <f t="shared" ref="AN24:AN32" si="34">RIGHT(I24,1)</f>
        <v>Z</v>
      </c>
      <c r="AO24" s="45" t="str">
        <f t="shared" ref="AO24:AO32" si="35">RIGHT(J24,1)</f>
        <v>D</v>
      </c>
      <c r="AP24" s="45" t="str">
        <f t="shared" ref="AP24:AP32" si="36">RIGHT(K24,1)</f>
        <v>¶</v>
      </c>
      <c r="AQ24" s="45" t="str">
        <f t="shared" ref="AQ24:AQ32" si="37">RIGHT(L24,1)</f>
        <v>☺</v>
      </c>
      <c r="AR24" s="45" t="str">
        <f t="shared" ref="AR24:AR32" si="38">RIGHT(M24,1)</f>
        <v>2</v>
      </c>
      <c r="AS24" s="45" t="str">
        <f t="shared" ref="AS24:AS32" si="39">RIGHT(N24,1)</f>
        <v>Z</v>
      </c>
      <c r="AT24" s="45" t="str">
        <f t="shared" ref="AT24:AT32" si="40">RIGHT(O24,1)</f>
        <v/>
      </c>
      <c r="AU24" s="45" t="str">
        <f t="shared" ref="AU24:AU32" si="41">RIGHT(P24,1)</f>
        <v>©</v>
      </c>
      <c r="AV24" s="45" t="str">
        <f t="shared" ref="AV24:AV32" si="42">RIGHT(Q24,1)</f>
        <v>D</v>
      </c>
      <c r="AW24" s="45" t="str">
        <f t="shared" ref="AW24:AW32" si="43">RIGHT(R24,1)</f>
        <v/>
      </c>
      <c r="AX24" s="45" t="str">
        <f t="shared" ref="AX24:AX32" si="44">RIGHT(S24,1)</f>
        <v>T</v>
      </c>
      <c r="AY24" s="4"/>
      <c r="AZ24" s="4"/>
      <c r="BA24" s="4"/>
      <c r="BB24" s="4"/>
      <c r="BC24" s="4"/>
      <c r="BD24" s="4"/>
      <c r="BE24" s="4"/>
      <c r="BF24" s="46"/>
      <c r="BG24" s="46"/>
      <c r="BH24" s="46"/>
      <c r="BI24" s="46"/>
      <c r="BJ24" s="46"/>
      <c r="BK24" s="46"/>
    </row>
    <row r="25" spans="1:63" ht="19.5" customHeight="1">
      <c r="A25" s="47">
        <v>44159</v>
      </c>
      <c r="B25" s="48" t="str">
        <f t="shared" si="0"/>
        <v>Tue</v>
      </c>
      <c r="C25" s="49" t="s">
        <v>6</v>
      </c>
      <c r="D25" s="49" t="s">
        <v>8</v>
      </c>
      <c r="E25" s="53" t="s">
        <v>40</v>
      </c>
      <c r="F25" s="97" t="s">
        <v>62</v>
      </c>
      <c r="G25" s="58" t="s">
        <v>42</v>
      </c>
      <c r="H25" s="53" t="s">
        <v>46</v>
      </c>
      <c r="I25" s="52" t="s">
        <v>94</v>
      </c>
      <c r="J25" s="49" t="s">
        <v>4</v>
      </c>
      <c r="K25" s="49" t="s">
        <v>4</v>
      </c>
      <c r="L25" s="53" t="s">
        <v>18</v>
      </c>
      <c r="M25" s="49" t="s">
        <v>6</v>
      </c>
      <c r="N25" s="52" t="s">
        <v>94</v>
      </c>
      <c r="O25" s="52"/>
      <c r="P25" s="49" t="s">
        <v>8</v>
      </c>
      <c r="Q25" s="49" t="s">
        <v>20</v>
      </c>
      <c r="R25" s="52"/>
      <c r="S25" s="50" t="s">
        <v>10</v>
      </c>
      <c r="T25" s="52" t="s">
        <v>70</v>
      </c>
      <c r="U25" s="26" t="s">
        <v>3</v>
      </c>
      <c r="V25" s="43">
        <f t="shared" si="1"/>
        <v>1</v>
      </c>
      <c r="W25" s="43">
        <f t="shared" si="2"/>
        <v>0</v>
      </c>
      <c r="X25" s="43">
        <f t="shared" si="3"/>
        <v>2</v>
      </c>
      <c r="Y25" s="43">
        <f t="shared" si="4"/>
        <v>2</v>
      </c>
      <c r="Z25" s="43">
        <f t="shared" si="5"/>
        <v>0</v>
      </c>
      <c r="AA25" s="43">
        <f t="shared" si="6"/>
        <v>1</v>
      </c>
      <c r="AB25" s="43">
        <f t="shared" si="7"/>
        <v>0</v>
      </c>
      <c r="AC25" s="43">
        <f t="shared" si="8"/>
        <v>3</v>
      </c>
      <c r="AD25" s="44">
        <f t="shared" si="9"/>
        <v>-1</v>
      </c>
      <c r="AE25" s="44">
        <f t="shared" si="10"/>
        <v>1</v>
      </c>
      <c r="AF25" s="43">
        <f t="shared" si="11"/>
        <v>4</v>
      </c>
      <c r="AG25" s="8" t="str">
        <f>Vzorci_vnosov!$A$25</f>
        <v>51¶</v>
      </c>
      <c r="AH25" s="45" t="str">
        <f>RIGHT(C25,1)</f>
        <v>2</v>
      </c>
      <c r="AI25" s="45" t="str">
        <f t="shared" si="29"/>
        <v>T</v>
      </c>
      <c r="AJ25" s="45" t="str">
        <f t="shared" si="30"/>
        <v>¶</v>
      </c>
      <c r="AK25" s="45" t="str">
        <f t="shared" si="31"/>
        <v>©</v>
      </c>
      <c r="AL25" s="45" t="str">
        <f t="shared" si="32"/>
        <v>O</v>
      </c>
      <c r="AM25" s="45" t="str">
        <f t="shared" si="33"/>
        <v>m</v>
      </c>
      <c r="AN25" s="45" t="str">
        <f t="shared" si="34"/>
        <v>Z</v>
      </c>
      <c r="AO25" s="45" t="str">
        <f t="shared" si="35"/>
        <v>1</v>
      </c>
      <c r="AP25" s="45" t="str">
        <f t="shared" si="36"/>
        <v>1</v>
      </c>
      <c r="AQ25" s="45" t="str">
        <f t="shared" si="37"/>
        <v>X</v>
      </c>
      <c r="AR25" s="45" t="str">
        <f t="shared" si="38"/>
        <v>2</v>
      </c>
      <c r="AS25" s="45" t="str">
        <f t="shared" si="39"/>
        <v>Z</v>
      </c>
      <c r="AT25" s="45" t="str">
        <f t="shared" si="40"/>
        <v/>
      </c>
      <c r="AU25" s="45" t="str">
        <f t="shared" si="41"/>
        <v>T</v>
      </c>
      <c r="AV25" s="45" t="str">
        <f t="shared" si="42"/>
        <v>D</v>
      </c>
      <c r="AW25" s="45" t="str">
        <f t="shared" si="43"/>
        <v/>
      </c>
      <c r="AX25" s="45" t="str">
        <f t="shared" si="44"/>
        <v>☻</v>
      </c>
      <c r="AY25" s="4"/>
      <c r="AZ25" s="4"/>
      <c r="BA25" s="4"/>
      <c r="BB25" s="4"/>
      <c r="BC25" s="4"/>
      <c r="BD25" s="4"/>
      <c r="BE25" s="4"/>
      <c r="BF25" s="46"/>
      <c r="BG25" s="46"/>
      <c r="BH25" s="46"/>
      <c r="BI25" s="46"/>
      <c r="BJ25" s="46"/>
      <c r="BK25" s="46"/>
    </row>
    <row r="26" spans="1:63" ht="19.5" customHeight="1">
      <c r="A26" s="47">
        <v>44160</v>
      </c>
      <c r="B26" s="48" t="str">
        <f t="shared" si="0"/>
        <v>Wed</v>
      </c>
      <c r="C26" s="49" t="s">
        <v>6</v>
      </c>
      <c r="D26" s="49" t="s">
        <v>8</v>
      </c>
      <c r="E26" s="53" t="s">
        <v>40</v>
      </c>
      <c r="F26" s="97" t="s">
        <v>62</v>
      </c>
      <c r="G26" s="58" t="s">
        <v>42</v>
      </c>
      <c r="H26" s="53" t="s">
        <v>49</v>
      </c>
      <c r="I26" s="52" t="s">
        <v>94</v>
      </c>
      <c r="J26" s="49" t="s">
        <v>8</v>
      </c>
      <c r="K26" s="49" t="s">
        <v>4</v>
      </c>
      <c r="L26" s="49" t="s">
        <v>12</v>
      </c>
      <c r="M26" s="49" t="s">
        <v>6</v>
      </c>
      <c r="N26" s="53" t="s">
        <v>24</v>
      </c>
      <c r="O26" s="52"/>
      <c r="P26" s="49" t="s">
        <v>8</v>
      </c>
      <c r="Q26" s="49" t="s">
        <v>20</v>
      </c>
      <c r="R26" s="52"/>
      <c r="S26" s="53" t="s">
        <v>18</v>
      </c>
      <c r="T26" s="52" t="s">
        <v>71</v>
      </c>
      <c r="U26" s="26" t="s">
        <v>3</v>
      </c>
      <c r="V26" s="43">
        <f t="shared" si="1"/>
        <v>1</v>
      </c>
      <c r="W26" s="43">
        <f t="shared" si="2"/>
        <v>0</v>
      </c>
      <c r="X26" s="43">
        <f t="shared" si="3"/>
        <v>1</v>
      </c>
      <c r="Y26" s="43">
        <f t="shared" si="4"/>
        <v>2</v>
      </c>
      <c r="Z26" s="43">
        <f t="shared" si="5"/>
        <v>0</v>
      </c>
      <c r="AA26" s="43">
        <f t="shared" si="6"/>
        <v>1</v>
      </c>
      <c r="AB26" s="43">
        <f t="shared" si="7"/>
        <v>1</v>
      </c>
      <c r="AC26" s="43">
        <f t="shared" si="8"/>
        <v>3</v>
      </c>
      <c r="AD26" s="44">
        <f t="shared" si="9"/>
        <v>-1</v>
      </c>
      <c r="AE26" s="44">
        <f t="shared" si="10"/>
        <v>1</v>
      </c>
      <c r="AF26" s="43">
        <f t="shared" si="11"/>
        <v>3</v>
      </c>
      <c r="AG26" s="8" t="str">
        <f>Vzorci_vnosov!$A$26</f>
        <v>52¶</v>
      </c>
      <c r="AH26" s="45" t="str">
        <f>RIGHT(C26,1)</f>
        <v>2</v>
      </c>
      <c r="AI26" s="45" t="str">
        <f t="shared" si="29"/>
        <v>T</v>
      </c>
      <c r="AJ26" s="45" t="str">
        <f t="shared" si="30"/>
        <v>¶</v>
      </c>
      <c r="AK26" s="45" t="str">
        <f t="shared" si="31"/>
        <v>©</v>
      </c>
      <c r="AL26" s="45" t="str">
        <f t="shared" si="32"/>
        <v>O</v>
      </c>
      <c r="AM26" s="45" t="str">
        <f t="shared" si="33"/>
        <v>a</v>
      </c>
      <c r="AN26" s="45" t="str">
        <f t="shared" si="34"/>
        <v>Z</v>
      </c>
      <c r="AO26" s="45" t="str">
        <f t="shared" si="35"/>
        <v>T</v>
      </c>
      <c r="AP26" s="45" t="str">
        <f t="shared" si="36"/>
        <v>1</v>
      </c>
      <c r="AQ26" s="45" t="str">
        <f t="shared" si="37"/>
        <v>U</v>
      </c>
      <c r="AR26" s="45" t="str">
        <f t="shared" si="38"/>
        <v>2</v>
      </c>
      <c r="AS26" s="45" t="str">
        <f t="shared" si="39"/>
        <v>☻</v>
      </c>
      <c r="AT26" s="45" t="str">
        <f t="shared" si="40"/>
        <v/>
      </c>
      <c r="AU26" s="45" t="str">
        <f t="shared" si="41"/>
        <v>T</v>
      </c>
      <c r="AV26" s="45" t="str">
        <f t="shared" si="42"/>
        <v>D</v>
      </c>
      <c r="AW26" s="45" t="str">
        <f t="shared" si="43"/>
        <v/>
      </c>
      <c r="AX26" s="45" t="str">
        <f t="shared" si="44"/>
        <v>X</v>
      </c>
      <c r="AY26" s="4"/>
      <c r="AZ26" s="4"/>
      <c r="BA26" s="4"/>
      <c r="BB26" s="4"/>
      <c r="BC26" s="4"/>
      <c r="BD26" s="4"/>
      <c r="BE26" s="4"/>
      <c r="BF26" s="46"/>
      <c r="BG26" s="46"/>
      <c r="BH26" s="46"/>
      <c r="BI26" s="46"/>
      <c r="BJ26" s="46"/>
      <c r="BK26" s="46"/>
    </row>
    <row r="27" spans="1:63" ht="19.5" customHeight="1">
      <c r="A27" s="47">
        <v>44161</v>
      </c>
      <c r="B27" s="48" t="str">
        <f t="shared" si="0"/>
        <v>Thu</v>
      </c>
      <c r="C27" s="49" t="s">
        <v>6</v>
      </c>
      <c r="D27" s="52" t="s">
        <v>75</v>
      </c>
      <c r="E27" s="51" t="s">
        <v>68</v>
      </c>
      <c r="F27" s="50" t="s">
        <v>10</v>
      </c>
      <c r="G27" s="58" t="s">
        <v>42</v>
      </c>
      <c r="H27" s="49" t="s">
        <v>4</v>
      </c>
      <c r="I27" s="96" t="s">
        <v>101</v>
      </c>
      <c r="J27" s="53" t="s">
        <v>40</v>
      </c>
      <c r="K27" s="49" t="s">
        <v>8</v>
      </c>
      <c r="L27" s="52" t="s">
        <v>76</v>
      </c>
      <c r="M27" s="52" t="s">
        <v>76</v>
      </c>
      <c r="N27" s="53" t="s">
        <v>18</v>
      </c>
      <c r="O27" s="52"/>
      <c r="P27" s="97" t="s">
        <v>62</v>
      </c>
      <c r="Q27" s="49" t="s">
        <v>20</v>
      </c>
      <c r="R27" s="52"/>
      <c r="S27" s="49" t="str">
        <f>Vzorci_vnosov!$A$13</f>
        <v>BOL</v>
      </c>
      <c r="T27" s="52" t="s">
        <v>13</v>
      </c>
      <c r="U27" s="26" t="s">
        <v>11</v>
      </c>
      <c r="V27" s="43">
        <f t="shared" si="1"/>
        <v>2</v>
      </c>
      <c r="W27" s="43">
        <f t="shared" si="2"/>
        <v>1</v>
      </c>
      <c r="X27" s="43">
        <f t="shared" si="3"/>
        <v>1</v>
      </c>
      <c r="Y27" s="43">
        <f t="shared" si="4"/>
        <v>1</v>
      </c>
      <c r="Z27" s="43">
        <f t="shared" si="5"/>
        <v>0</v>
      </c>
      <c r="AA27" s="43">
        <f t="shared" si="6"/>
        <v>1</v>
      </c>
      <c r="AB27" s="43">
        <f t="shared" si="7"/>
        <v>0</v>
      </c>
      <c r="AC27" s="43">
        <f t="shared" si="8"/>
        <v>2</v>
      </c>
      <c r="AD27" s="44">
        <f t="shared" si="9"/>
        <v>-1</v>
      </c>
      <c r="AE27" s="44">
        <f t="shared" si="10"/>
        <v>1</v>
      </c>
      <c r="AF27" s="43">
        <f t="shared" si="11"/>
        <v>2</v>
      </c>
      <c r="AG27" s="15" t="str">
        <f>Vzorci_vnosov!$A$27</f>
        <v>KVIT☺</v>
      </c>
      <c r="AH27" s="45" t="str">
        <f>RIGHT(C27,1)</f>
        <v>2</v>
      </c>
      <c r="AI27" s="45" t="str">
        <f t="shared" si="29"/>
        <v>F</v>
      </c>
      <c r="AJ27" s="45" t="str">
        <f t="shared" si="30"/>
        <v>☺</v>
      </c>
      <c r="AK27" s="45" t="str">
        <f t="shared" si="31"/>
        <v>☻</v>
      </c>
      <c r="AL27" s="45" t="str">
        <f t="shared" si="32"/>
        <v>O</v>
      </c>
      <c r="AM27" s="45" t="str">
        <f t="shared" si="33"/>
        <v>1</v>
      </c>
      <c r="AN27" s="45" t="str">
        <f t="shared" si="34"/>
        <v>☻</v>
      </c>
      <c r="AO27" s="45" t="str">
        <f t="shared" si="35"/>
        <v>¶</v>
      </c>
      <c r="AP27" s="45" t="str">
        <f t="shared" si="36"/>
        <v>T</v>
      </c>
      <c r="AQ27" s="45" t="str">
        <f t="shared" si="37"/>
        <v>K</v>
      </c>
      <c r="AR27" s="45" t="str">
        <f t="shared" si="38"/>
        <v>K</v>
      </c>
      <c r="AS27" s="45" t="str">
        <f t="shared" si="39"/>
        <v>X</v>
      </c>
      <c r="AT27" s="45" t="str">
        <f t="shared" si="40"/>
        <v/>
      </c>
      <c r="AU27" s="45" t="str">
        <f t="shared" si="41"/>
        <v>©</v>
      </c>
      <c r="AV27" s="45" t="str">
        <f t="shared" si="42"/>
        <v>D</v>
      </c>
      <c r="AW27" s="45" t="str">
        <f t="shared" si="43"/>
        <v/>
      </c>
      <c r="AX27" s="45" t="str">
        <f t="shared" si="44"/>
        <v>L</v>
      </c>
      <c r="AY27" s="4"/>
      <c r="AZ27" s="4"/>
      <c r="BA27" s="4"/>
      <c r="BB27" s="4"/>
      <c r="BC27" s="4"/>
      <c r="BD27" s="4"/>
      <c r="BE27" s="4"/>
      <c r="BF27" s="46"/>
      <c r="BG27" s="46"/>
      <c r="BH27" s="46"/>
      <c r="BI27" s="46"/>
      <c r="BJ27" s="46"/>
      <c r="BK27" s="46"/>
    </row>
    <row r="28" spans="1:63" ht="19.5" customHeight="1">
      <c r="A28" s="47">
        <v>44162</v>
      </c>
      <c r="B28" s="48" t="str">
        <f t="shared" si="0"/>
        <v>Fri</v>
      </c>
      <c r="C28" s="49" t="s">
        <v>6</v>
      </c>
      <c r="D28" s="49" t="s">
        <v>26</v>
      </c>
      <c r="E28" s="53" t="s">
        <v>18</v>
      </c>
      <c r="F28" s="53" t="s">
        <v>18</v>
      </c>
      <c r="G28" s="80" t="str">
        <f>Vzorci_vnosov!$A$20</f>
        <v>☺</v>
      </c>
      <c r="H28" s="53" t="s">
        <v>40</v>
      </c>
      <c r="I28" s="53" t="s">
        <v>18</v>
      </c>
      <c r="J28" s="49" t="s">
        <v>8</v>
      </c>
      <c r="K28" s="49" t="s">
        <v>8</v>
      </c>
      <c r="L28" s="52" t="s">
        <v>76</v>
      </c>
      <c r="M28" s="52" t="s">
        <v>76</v>
      </c>
      <c r="N28" s="49" t="s">
        <v>20</v>
      </c>
      <c r="O28" s="52"/>
      <c r="P28" s="96" t="s">
        <v>101</v>
      </c>
      <c r="Q28" s="49" t="s">
        <v>20</v>
      </c>
      <c r="R28" s="52"/>
      <c r="S28" s="49" t="str">
        <f>Vzorci_vnosov!$A$13</f>
        <v>BOL</v>
      </c>
      <c r="T28" s="52" t="s">
        <v>71</v>
      </c>
      <c r="U28" s="26" t="s">
        <v>32</v>
      </c>
      <c r="V28" s="43">
        <f t="shared" si="1"/>
        <v>1</v>
      </c>
      <c r="W28" s="43">
        <f t="shared" si="2"/>
        <v>1</v>
      </c>
      <c r="X28" s="43">
        <f t="shared" si="3"/>
        <v>0</v>
      </c>
      <c r="Y28" s="43">
        <f t="shared" si="4"/>
        <v>1</v>
      </c>
      <c r="Z28" s="43">
        <f t="shared" si="5"/>
        <v>0</v>
      </c>
      <c r="AA28" s="43">
        <f t="shared" si="6"/>
        <v>1</v>
      </c>
      <c r="AB28" s="43">
        <f t="shared" si="7"/>
        <v>0</v>
      </c>
      <c r="AC28" s="43">
        <f t="shared" si="8"/>
        <v>2</v>
      </c>
      <c r="AD28" s="44">
        <f t="shared" si="9"/>
        <v>-1</v>
      </c>
      <c r="AE28" s="44">
        <f t="shared" si="10"/>
        <v>3</v>
      </c>
      <c r="AF28" s="43">
        <f t="shared" si="11"/>
        <v>1</v>
      </c>
      <c r="AG28" s="16" t="str">
        <f>Vzorci_vnosov!$A$28</f>
        <v>KO</v>
      </c>
      <c r="AH28" s="45" t="str">
        <f>RIGHT(C28,1)</f>
        <v>2</v>
      </c>
      <c r="AI28" s="45" t="str">
        <f t="shared" si="29"/>
        <v>O</v>
      </c>
      <c r="AJ28" s="45" t="str">
        <f t="shared" si="30"/>
        <v>X</v>
      </c>
      <c r="AK28" s="45" t="str">
        <f t="shared" si="31"/>
        <v>X</v>
      </c>
      <c r="AL28" s="45" t="str">
        <f t="shared" si="32"/>
        <v>☺</v>
      </c>
      <c r="AM28" s="45" t="str">
        <f t="shared" si="33"/>
        <v>¶</v>
      </c>
      <c r="AN28" s="45" t="str">
        <f t="shared" si="34"/>
        <v>X</v>
      </c>
      <c r="AO28" s="45" t="str">
        <f t="shared" si="35"/>
        <v>T</v>
      </c>
      <c r="AP28" s="45" t="str">
        <f t="shared" si="36"/>
        <v>T</v>
      </c>
      <c r="AQ28" s="45" t="str">
        <f t="shared" si="37"/>
        <v>K</v>
      </c>
      <c r="AR28" s="45" t="str">
        <f t="shared" si="38"/>
        <v>K</v>
      </c>
      <c r="AS28" s="45" t="str">
        <f t="shared" si="39"/>
        <v>D</v>
      </c>
      <c r="AT28" s="45" t="str">
        <f t="shared" si="40"/>
        <v/>
      </c>
      <c r="AU28" s="45" t="str">
        <f t="shared" si="41"/>
        <v>☻</v>
      </c>
      <c r="AV28" s="45" t="str">
        <f t="shared" si="42"/>
        <v>D</v>
      </c>
      <c r="AW28" s="45" t="str">
        <f t="shared" si="43"/>
        <v/>
      </c>
      <c r="AX28" s="45" t="str">
        <f t="shared" si="44"/>
        <v>L</v>
      </c>
      <c r="AY28" s="4"/>
      <c r="AZ28" s="4"/>
      <c r="BA28" s="4"/>
      <c r="BB28" s="4"/>
      <c r="BC28" s="4"/>
      <c r="BD28" s="4"/>
      <c r="BE28" s="4"/>
      <c r="BF28" s="46"/>
      <c r="BG28" s="46"/>
      <c r="BH28" s="46"/>
      <c r="BI28" s="46"/>
      <c r="BJ28" s="46"/>
      <c r="BK28" s="46"/>
    </row>
    <row r="29" spans="1:63" ht="19.5" customHeight="1">
      <c r="A29" s="47">
        <v>44163</v>
      </c>
      <c r="B29" s="48" t="str">
        <f t="shared" si="0"/>
        <v>Sat</v>
      </c>
      <c r="C29" s="52"/>
      <c r="D29" s="52"/>
      <c r="E29" s="52"/>
      <c r="F29" s="52"/>
      <c r="G29" s="52"/>
      <c r="H29" s="52"/>
      <c r="I29" s="52"/>
      <c r="J29" s="96" t="s">
        <v>101</v>
      </c>
      <c r="K29" s="41" t="s">
        <v>24</v>
      </c>
      <c r="L29" s="52"/>
      <c r="M29" s="52"/>
      <c r="N29" s="52"/>
      <c r="O29" s="52"/>
      <c r="P29" s="52"/>
      <c r="Q29" s="52"/>
      <c r="R29" s="52"/>
      <c r="S29" s="42" t="s">
        <v>35</v>
      </c>
      <c r="T29" s="52" t="s">
        <v>32</v>
      </c>
      <c r="U29" s="78" t="s">
        <v>3</v>
      </c>
      <c r="V29" s="43">
        <f t="shared" si="1"/>
        <v>2</v>
      </c>
      <c r="W29" s="43">
        <f t="shared" si="2"/>
        <v>1</v>
      </c>
      <c r="X29" s="43">
        <f t="shared" si="3"/>
        <v>0</v>
      </c>
      <c r="Y29" s="43">
        <f t="shared" si="4"/>
        <v>0</v>
      </c>
      <c r="Z29" s="43">
        <f t="shared" si="5"/>
        <v>0</v>
      </c>
      <c r="AA29" s="43">
        <f t="shared" si="6"/>
        <v>0</v>
      </c>
      <c r="AB29" s="43">
        <f t="shared" si="7"/>
        <v>0</v>
      </c>
      <c r="AC29" s="43">
        <f t="shared" si="8"/>
        <v>0</v>
      </c>
      <c r="AD29" s="44">
        <f t="shared" si="9"/>
        <v>11</v>
      </c>
      <c r="AE29" s="44">
        <f t="shared" si="10"/>
        <v>0</v>
      </c>
      <c r="AF29" s="43">
        <f t="shared" si="11"/>
        <v>0</v>
      </c>
      <c r="AG29" s="16" t="str">
        <f>Vzorci_vnosov!$A$29</f>
        <v>Rt</v>
      </c>
      <c r="AH29" s="45" t="str">
        <f>RIGHT(C29,1)</f>
        <v/>
      </c>
      <c r="AI29" s="45" t="str">
        <f t="shared" si="29"/>
        <v/>
      </c>
      <c r="AJ29" s="45" t="str">
        <f t="shared" si="30"/>
        <v/>
      </c>
      <c r="AK29" s="45" t="str">
        <f t="shared" si="31"/>
        <v/>
      </c>
      <c r="AL29" s="45" t="str">
        <f t="shared" si="32"/>
        <v/>
      </c>
      <c r="AM29" s="45" t="str">
        <f t="shared" si="33"/>
        <v/>
      </c>
      <c r="AN29" s="45" t="str">
        <f t="shared" si="34"/>
        <v/>
      </c>
      <c r="AO29" s="45" t="str">
        <f t="shared" si="35"/>
        <v>☻</v>
      </c>
      <c r="AP29" s="45" t="str">
        <f t="shared" si="36"/>
        <v>☻</v>
      </c>
      <c r="AQ29" s="45" t="str">
        <f t="shared" si="37"/>
        <v/>
      </c>
      <c r="AR29" s="45" t="str">
        <f t="shared" si="38"/>
        <v/>
      </c>
      <c r="AS29" s="45" t="str">
        <f t="shared" si="39"/>
        <v/>
      </c>
      <c r="AT29" s="45" t="str">
        <f t="shared" si="40"/>
        <v/>
      </c>
      <c r="AU29" s="45" t="str">
        <f t="shared" si="41"/>
        <v/>
      </c>
      <c r="AV29" s="45" t="str">
        <f t="shared" si="42"/>
        <v/>
      </c>
      <c r="AW29" s="45" t="str">
        <f t="shared" si="43"/>
        <v/>
      </c>
      <c r="AX29" s="45" t="str">
        <f t="shared" si="44"/>
        <v>☺</v>
      </c>
      <c r="AY29" s="4"/>
      <c r="AZ29" s="4"/>
      <c r="BA29" s="4"/>
      <c r="BB29" s="4"/>
      <c r="BC29" s="4"/>
      <c r="BD29" s="4"/>
      <c r="BE29" s="4"/>
      <c r="BF29" s="46"/>
      <c r="BG29" s="46"/>
      <c r="BH29" s="46"/>
      <c r="BI29" s="46"/>
      <c r="BJ29" s="46"/>
      <c r="BK29" s="46"/>
    </row>
    <row r="30" spans="1:63" ht="19.5" customHeight="1">
      <c r="A30" s="47">
        <v>44164</v>
      </c>
      <c r="B30" s="48" t="str">
        <f t="shared" si="0"/>
        <v>Sun</v>
      </c>
      <c r="C30" s="52"/>
      <c r="D30" s="52"/>
      <c r="E30" s="52"/>
      <c r="F30" s="52"/>
      <c r="G30" s="52"/>
      <c r="H30" s="52"/>
      <c r="I30" s="52"/>
      <c r="J30" s="52"/>
      <c r="K30" s="52"/>
      <c r="L30" s="42" t="s">
        <v>35</v>
      </c>
      <c r="M30" s="52"/>
      <c r="N30" s="41" t="s">
        <v>24</v>
      </c>
      <c r="O30" s="52"/>
      <c r="P30" s="52"/>
      <c r="Q30" s="52"/>
      <c r="R30" s="52"/>
      <c r="S30" s="52"/>
      <c r="T30" s="52" t="s">
        <v>19</v>
      </c>
      <c r="U30" s="78" t="s">
        <v>3</v>
      </c>
      <c r="V30" s="43">
        <f t="shared" si="1"/>
        <v>1</v>
      </c>
      <c r="W30" s="43">
        <f t="shared" si="2"/>
        <v>1</v>
      </c>
      <c r="X30" s="43">
        <f t="shared" si="3"/>
        <v>0</v>
      </c>
      <c r="Y30" s="43">
        <f t="shared" si="4"/>
        <v>0</v>
      </c>
      <c r="Z30" s="43">
        <f t="shared" si="5"/>
        <v>0</v>
      </c>
      <c r="AA30" s="43">
        <f t="shared" si="6"/>
        <v>0</v>
      </c>
      <c r="AB30" s="43">
        <f t="shared" si="7"/>
        <v>0</v>
      </c>
      <c r="AC30" s="43">
        <f t="shared" si="8"/>
        <v>0</v>
      </c>
      <c r="AD30" s="44">
        <f t="shared" si="9"/>
        <v>12</v>
      </c>
      <c r="AE30" s="44">
        <f t="shared" si="10"/>
        <v>0</v>
      </c>
      <c r="AF30" s="43">
        <f t="shared" si="11"/>
        <v>0</v>
      </c>
      <c r="AG30" s="5" t="str">
        <f>Vzorci_vnosov!$A$30</f>
        <v>Rt☻</v>
      </c>
      <c r="AH30" s="45" t="e">
        <f>NA()</f>
        <v>#N/A</v>
      </c>
      <c r="AI30" s="45" t="str">
        <f t="shared" si="29"/>
        <v/>
      </c>
      <c r="AJ30" s="45" t="str">
        <f t="shared" si="30"/>
        <v/>
      </c>
      <c r="AK30" s="45" t="str">
        <f t="shared" si="31"/>
        <v/>
      </c>
      <c r="AL30" s="45" t="str">
        <f t="shared" si="32"/>
        <v/>
      </c>
      <c r="AM30" s="45" t="str">
        <f t="shared" si="33"/>
        <v/>
      </c>
      <c r="AN30" s="45" t="str">
        <f t="shared" si="34"/>
        <v/>
      </c>
      <c r="AO30" s="45" t="str">
        <f t="shared" si="35"/>
        <v/>
      </c>
      <c r="AP30" s="45" t="str">
        <f t="shared" si="36"/>
        <v/>
      </c>
      <c r="AQ30" s="45" t="str">
        <f t="shared" si="37"/>
        <v>☺</v>
      </c>
      <c r="AR30" s="45" t="str">
        <f t="shared" si="38"/>
        <v/>
      </c>
      <c r="AS30" s="45" t="str">
        <f t="shared" si="39"/>
        <v>☻</v>
      </c>
      <c r="AT30" s="45" t="str">
        <f t="shared" si="40"/>
        <v/>
      </c>
      <c r="AU30" s="45" t="str">
        <f t="shared" si="41"/>
        <v/>
      </c>
      <c r="AV30" s="45" t="str">
        <f t="shared" si="42"/>
        <v/>
      </c>
      <c r="AW30" s="45" t="str">
        <f t="shared" si="43"/>
        <v/>
      </c>
      <c r="AX30" s="45" t="str">
        <f t="shared" si="44"/>
        <v/>
      </c>
      <c r="AY30" s="4"/>
      <c r="AZ30" s="4"/>
      <c r="BA30" s="4"/>
      <c r="BB30" s="4"/>
      <c r="BC30" s="4"/>
      <c r="BD30" s="4"/>
      <c r="BE30" s="4"/>
      <c r="BF30" s="46"/>
      <c r="BG30" s="46"/>
      <c r="BH30" s="46"/>
      <c r="BI30" s="46"/>
      <c r="BJ30" s="46"/>
      <c r="BK30" s="46"/>
    </row>
    <row r="31" spans="1:63" ht="19.5" customHeight="1">
      <c r="A31" s="47">
        <v>44165</v>
      </c>
      <c r="B31" s="48" t="str">
        <f t="shared" si="0"/>
        <v>Mon</v>
      </c>
      <c r="C31" s="53" t="s">
        <v>18</v>
      </c>
      <c r="D31" s="49" t="s">
        <v>26</v>
      </c>
      <c r="E31" s="50" t="s">
        <v>10</v>
      </c>
      <c r="F31" s="49" t="s">
        <v>8</v>
      </c>
      <c r="G31" s="58" t="s">
        <v>42</v>
      </c>
      <c r="H31" s="49" t="s">
        <v>4</v>
      </c>
      <c r="I31" s="52" t="s">
        <v>94</v>
      </c>
      <c r="J31" s="53" t="s">
        <v>40</v>
      </c>
      <c r="K31" s="49" t="s">
        <v>4</v>
      </c>
      <c r="L31" s="53" t="s">
        <v>18</v>
      </c>
      <c r="M31" s="49" t="s">
        <v>6</v>
      </c>
      <c r="N31" s="53" t="s">
        <v>18</v>
      </c>
      <c r="O31" s="52"/>
      <c r="P31" s="49" t="s">
        <v>20</v>
      </c>
      <c r="Q31" s="49" t="s">
        <v>20</v>
      </c>
      <c r="R31" s="52"/>
      <c r="S31" s="97" t="s">
        <v>62</v>
      </c>
      <c r="T31" s="52" t="s">
        <v>70</v>
      </c>
      <c r="U31" s="78" t="s">
        <v>13</v>
      </c>
      <c r="V31" s="43">
        <f t="shared" si="1"/>
        <v>1</v>
      </c>
      <c r="W31" s="43">
        <f t="shared" si="2"/>
        <v>0</v>
      </c>
      <c r="X31" s="43">
        <f t="shared" si="3"/>
        <v>2</v>
      </c>
      <c r="Y31" s="43">
        <f t="shared" si="4"/>
        <v>1</v>
      </c>
      <c r="Z31" s="43">
        <f t="shared" si="5"/>
        <v>0</v>
      </c>
      <c r="AA31" s="43">
        <f t="shared" si="6"/>
        <v>1</v>
      </c>
      <c r="AB31" s="43">
        <f t="shared" si="7"/>
        <v>0</v>
      </c>
      <c r="AC31" s="43">
        <f t="shared" si="8"/>
        <v>2</v>
      </c>
      <c r="AD31" s="44">
        <f t="shared" si="9"/>
        <v>-1</v>
      </c>
      <c r="AE31" s="44">
        <f t="shared" si="10"/>
        <v>3</v>
      </c>
      <c r="AF31" s="43">
        <f t="shared" si="11"/>
        <v>3</v>
      </c>
      <c r="AG31" s="17" t="str">
        <f>Vzorci_vnosov!$A$31</f>
        <v>Rt☺</v>
      </c>
      <c r="AH31" s="45" t="str">
        <f>RIGHT(C31,1)</f>
        <v>X</v>
      </c>
      <c r="AI31" s="45" t="str">
        <f t="shared" si="29"/>
        <v>O</v>
      </c>
      <c r="AJ31" s="45" t="str">
        <f t="shared" si="30"/>
        <v>☻</v>
      </c>
      <c r="AK31" s="45" t="str">
        <f t="shared" si="31"/>
        <v>T</v>
      </c>
      <c r="AL31" s="45" t="str">
        <f t="shared" si="32"/>
        <v>O</v>
      </c>
      <c r="AM31" s="45" t="str">
        <f t="shared" si="33"/>
        <v>1</v>
      </c>
      <c r="AN31" s="45" t="str">
        <f t="shared" si="34"/>
        <v>Z</v>
      </c>
      <c r="AO31" s="45" t="str">
        <f t="shared" si="35"/>
        <v>¶</v>
      </c>
      <c r="AP31" s="45" t="str">
        <f t="shared" si="36"/>
        <v>1</v>
      </c>
      <c r="AQ31" s="45" t="str">
        <f t="shared" si="37"/>
        <v>X</v>
      </c>
      <c r="AR31" s="45" t="str">
        <f t="shared" si="38"/>
        <v>2</v>
      </c>
      <c r="AS31" s="45" t="str">
        <f t="shared" si="39"/>
        <v>X</v>
      </c>
      <c r="AT31" s="45" t="str">
        <f t="shared" si="40"/>
        <v/>
      </c>
      <c r="AU31" s="45" t="str">
        <f t="shared" si="41"/>
        <v>D</v>
      </c>
      <c r="AV31" s="45" t="str">
        <f t="shared" si="42"/>
        <v>D</v>
      </c>
      <c r="AW31" s="45" t="str">
        <f t="shared" si="43"/>
        <v/>
      </c>
      <c r="AX31" s="45" t="str">
        <f t="shared" si="44"/>
        <v>©</v>
      </c>
      <c r="AY31" s="4"/>
      <c r="AZ31" s="4"/>
      <c r="BA31" s="4"/>
      <c r="BB31" s="4"/>
      <c r="BC31" s="4"/>
      <c r="BD31" s="4"/>
      <c r="BE31" s="4"/>
      <c r="BF31" s="46"/>
      <c r="BG31" s="46"/>
      <c r="BH31" s="46"/>
      <c r="BI31" s="46"/>
      <c r="BJ31" s="46"/>
      <c r="BK31" s="46"/>
    </row>
    <row r="32" spans="1:63" ht="19.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8" t="str">
        <f>Vzorci_vnosov!$A$32</f>
        <v>Am</v>
      </c>
      <c r="AH32" s="45" t="str">
        <f>RIGHT(C32,1)</f>
        <v/>
      </c>
      <c r="AI32" s="45" t="str">
        <f t="shared" si="29"/>
        <v/>
      </c>
      <c r="AJ32" s="45" t="str">
        <f t="shared" si="30"/>
        <v/>
      </c>
      <c r="AK32" s="45" t="str">
        <f t="shared" si="31"/>
        <v/>
      </c>
      <c r="AL32" s="45" t="str">
        <f t="shared" si="32"/>
        <v/>
      </c>
      <c r="AM32" s="45" t="str">
        <f t="shared" si="33"/>
        <v/>
      </c>
      <c r="AN32" s="45" t="str">
        <f t="shared" si="34"/>
        <v/>
      </c>
      <c r="AO32" s="45" t="str">
        <f t="shared" si="35"/>
        <v/>
      </c>
      <c r="AP32" s="45" t="str">
        <f t="shared" si="36"/>
        <v/>
      </c>
      <c r="AQ32" s="45" t="str">
        <f t="shared" si="37"/>
        <v/>
      </c>
      <c r="AR32" s="45" t="str">
        <f t="shared" si="38"/>
        <v/>
      </c>
      <c r="AS32" s="45" t="str">
        <f t="shared" si="39"/>
        <v/>
      </c>
      <c r="AT32" s="45" t="str">
        <f t="shared" si="40"/>
        <v/>
      </c>
      <c r="AU32" s="45" t="str">
        <f t="shared" si="41"/>
        <v/>
      </c>
      <c r="AV32" s="45" t="str">
        <f t="shared" si="42"/>
        <v/>
      </c>
      <c r="AW32" s="45" t="str">
        <f t="shared" si="43"/>
        <v/>
      </c>
      <c r="AX32" s="45" t="str">
        <f t="shared" si="44"/>
        <v/>
      </c>
      <c r="AY32" s="4"/>
      <c r="AZ32" s="4"/>
      <c r="BA32" s="4"/>
      <c r="BB32" s="4"/>
      <c r="BC32" s="4"/>
      <c r="BD32" s="4"/>
      <c r="BE32" s="4"/>
      <c r="BF32" s="46"/>
      <c r="BG32" s="46"/>
      <c r="BH32" s="46"/>
      <c r="BI32" s="46"/>
      <c r="BJ32" s="46"/>
      <c r="BK32" s="46"/>
    </row>
    <row r="33" spans="1:63" ht="12.75" customHeight="1">
      <c r="AG33" s="5" t="str">
        <f>Vzorci_vnosov!$A$33</f>
        <v>Am☻</v>
      </c>
    </row>
    <row r="34" spans="1:63" ht="12.75" customHeight="1">
      <c r="C34" s="6" t="str">
        <f>$C$1</f>
        <v>ANĐ</v>
      </c>
      <c r="D34" s="6" t="str">
        <f>$D$1</f>
        <v>ŠOŠ</v>
      </c>
      <c r="E34" s="6" t="str">
        <f>$E$1</f>
        <v>PIN</v>
      </c>
      <c r="F34" s="6" t="str">
        <f>$F$1</f>
        <v>KON</v>
      </c>
      <c r="G34" s="6" t="str">
        <f>$G$1</f>
        <v>ORO</v>
      </c>
      <c r="H34" s="6" t="str">
        <f>$H$1</f>
        <v>MIO</v>
      </c>
      <c r="I34" s="6" t="str">
        <f>$I$1</f>
        <v>BOŽ</v>
      </c>
      <c r="J34" s="6" t="str">
        <f>$J$1</f>
        <v>TOM</v>
      </c>
      <c r="K34" s="6" t="str">
        <f>$K$1</f>
        <v>MŠŠ</v>
      </c>
      <c r="L34" s="6" t="str">
        <f>$L$1</f>
        <v>ŽIV</v>
      </c>
      <c r="M34" s="6" t="str">
        <f>$M$1</f>
        <v>TAL</v>
      </c>
      <c r="N34" s="6" t="str">
        <f>$N$1</f>
        <v>PIR</v>
      </c>
      <c r="O34" s="6">
        <f>$O$1</f>
        <v>0</v>
      </c>
      <c r="P34" s="6" t="str">
        <f>$P$1</f>
        <v>BUT</v>
      </c>
      <c r="Q34" s="6" t="str">
        <f>$Q$1</f>
        <v>ŽRJ</v>
      </c>
      <c r="R34" s="6" t="str">
        <f>$R$1</f>
        <v>NOV3</v>
      </c>
      <c r="S34" s="6" t="str">
        <f>$S$1</f>
        <v>JNK</v>
      </c>
      <c r="AG34" s="17" t="str">
        <f>Vzorci_vnosov!$A$34</f>
        <v>Am☺</v>
      </c>
    </row>
    <row r="35" spans="1:63" ht="17" customHeight="1">
      <c r="B35" s="64" t="str">
        <f>Vzorci_vnosov!$A$20</f>
        <v>☺</v>
      </c>
      <c r="C35" s="65">
        <f t="shared" ref="C35:S35" si="45">COUNTIF(AH2:AH32,"☺")</f>
        <v>0</v>
      </c>
      <c r="D35" s="65">
        <f t="shared" si="45"/>
        <v>0</v>
      </c>
      <c r="E35" s="65">
        <f t="shared" si="45"/>
        <v>1</v>
      </c>
      <c r="F35" s="65">
        <f t="shared" si="45"/>
        <v>0</v>
      </c>
      <c r="G35" s="65">
        <f t="shared" si="45"/>
        <v>3</v>
      </c>
      <c r="H35" s="65">
        <f t="shared" si="45"/>
        <v>1</v>
      </c>
      <c r="I35" s="65">
        <f t="shared" si="45"/>
        <v>3</v>
      </c>
      <c r="J35" s="65">
        <f t="shared" si="45"/>
        <v>0</v>
      </c>
      <c r="K35" s="65">
        <f t="shared" si="45"/>
        <v>0</v>
      </c>
      <c r="L35" s="65">
        <f t="shared" si="45"/>
        <v>5</v>
      </c>
      <c r="M35" s="65">
        <f t="shared" si="45"/>
        <v>0</v>
      </c>
      <c r="N35" s="65">
        <f t="shared" si="45"/>
        <v>3</v>
      </c>
      <c r="O35" s="65">
        <f t="shared" si="45"/>
        <v>0</v>
      </c>
      <c r="P35" s="65">
        <f t="shared" si="45"/>
        <v>1</v>
      </c>
      <c r="Q35" s="65">
        <f t="shared" si="45"/>
        <v>5</v>
      </c>
      <c r="R35" s="65">
        <f t="shared" si="45"/>
        <v>0</v>
      </c>
      <c r="S35" s="65">
        <f t="shared" si="45"/>
        <v>2</v>
      </c>
      <c r="AG35" s="8" t="str">
        <f>Vzorci_vnosov!$A$35</f>
        <v>Ta</v>
      </c>
    </row>
    <row r="36" spans="1:63" ht="17" customHeight="1">
      <c r="A36" s="66"/>
      <c r="B36" s="8" t="str">
        <f>Vzorci_vnosov!$A$16</f>
        <v>☻</v>
      </c>
      <c r="C36" s="65">
        <f t="shared" ref="C36:S36" si="46">COUNTIF(AH2:AH32,"☻")</f>
        <v>0</v>
      </c>
      <c r="D36" s="65">
        <f t="shared" si="46"/>
        <v>4</v>
      </c>
      <c r="E36" s="65">
        <f t="shared" si="46"/>
        <v>4</v>
      </c>
      <c r="F36" s="65">
        <f t="shared" si="46"/>
        <v>6</v>
      </c>
      <c r="G36" s="65">
        <f t="shared" si="46"/>
        <v>0</v>
      </c>
      <c r="H36" s="65">
        <f t="shared" si="46"/>
        <v>1</v>
      </c>
      <c r="I36" s="65">
        <f t="shared" si="46"/>
        <v>1</v>
      </c>
      <c r="J36" s="65">
        <f t="shared" si="46"/>
        <v>4</v>
      </c>
      <c r="K36" s="65">
        <f t="shared" si="46"/>
        <v>4</v>
      </c>
      <c r="L36" s="65">
        <f t="shared" si="46"/>
        <v>0</v>
      </c>
      <c r="M36" s="65">
        <f t="shared" si="46"/>
        <v>0</v>
      </c>
      <c r="N36" s="65">
        <f t="shared" si="46"/>
        <v>6</v>
      </c>
      <c r="O36" s="65">
        <f t="shared" si="46"/>
        <v>0</v>
      </c>
      <c r="P36" s="65">
        <f t="shared" si="46"/>
        <v>5</v>
      </c>
      <c r="Q36" s="65">
        <f t="shared" si="46"/>
        <v>0</v>
      </c>
      <c r="R36" s="65">
        <f t="shared" si="46"/>
        <v>0</v>
      </c>
      <c r="S36" s="65">
        <f t="shared" si="46"/>
        <v>4</v>
      </c>
      <c r="T36" s="65"/>
      <c r="U36" s="67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9"/>
      <c r="AZ36" s="69"/>
      <c r="BA36" s="69"/>
      <c r="BB36" s="69"/>
      <c r="BC36" s="69"/>
      <c r="BD36" s="69"/>
      <c r="BE36" s="69"/>
      <c r="BF36" s="68"/>
      <c r="BG36" s="68"/>
      <c r="BH36" s="68"/>
      <c r="BI36" s="68"/>
      <c r="BJ36" s="68"/>
      <c r="BK36" s="68"/>
    </row>
    <row r="37" spans="1:63" ht="17" customHeight="1">
      <c r="A37" s="66"/>
      <c r="B37" s="18" t="str">
        <f>Vzorci_vnosov!$A$42</f>
        <v>Σ</v>
      </c>
      <c r="C37" s="70">
        <f t="shared" ref="C37:S37" si="47">SUM(C35:C36)</f>
        <v>0</v>
      </c>
      <c r="D37" s="70">
        <f t="shared" si="47"/>
        <v>4</v>
      </c>
      <c r="E37" s="70">
        <f t="shared" si="47"/>
        <v>5</v>
      </c>
      <c r="F37" s="70">
        <f t="shared" si="47"/>
        <v>6</v>
      </c>
      <c r="G37" s="70">
        <f t="shared" si="47"/>
        <v>3</v>
      </c>
      <c r="H37" s="70">
        <f t="shared" si="47"/>
        <v>2</v>
      </c>
      <c r="I37" s="70">
        <f t="shared" si="47"/>
        <v>4</v>
      </c>
      <c r="J37" s="70">
        <f t="shared" si="47"/>
        <v>4</v>
      </c>
      <c r="K37" s="70">
        <f t="shared" si="47"/>
        <v>4</v>
      </c>
      <c r="L37" s="70">
        <f t="shared" si="47"/>
        <v>5</v>
      </c>
      <c r="M37" s="70">
        <f t="shared" si="47"/>
        <v>0</v>
      </c>
      <c r="N37" s="70">
        <f t="shared" si="47"/>
        <v>9</v>
      </c>
      <c r="O37" s="70">
        <f t="shared" si="47"/>
        <v>0</v>
      </c>
      <c r="P37" s="70">
        <f t="shared" si="47"/>
        <v>6</v>
      </c>
      <c r="Q37" s="70">
        <f t="shared" si="47"/>
        <v>5</v>
      </c>
      <c r="R37" s="70">
        <f t="shared" si="47"/>
        <v>0</v>
      </c>
      <c r="S37" s="70">
        <f t="shared" si="47"/>
        <v>6</v>
      </c>
      <c r="T37" s="65"/>
      <c r="U37" s="67"/>
      <c r="V37" s="34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9"/>
      <c r="AZ37" s="69"/>
      <c r="BA37" s="69"/>
      <c r="BB37" s="69"/>
      <c r="BC37" s="69"/>
      <c r="BD37" s="69"/>
      <c r="BE37" s="69"/>
      <c r="BF37" s="68"/>
      <c r="BG37" s="68"/>
      <c r="BH37" s="68"/>
      <c r="BI37" s="68"/>
      <c r="BJ37" s="68"/>
      <c r="BK37" s="68"/>
    </row>
    <row r="38" spans="1:63" ht="17" customHeight="1">
      <c r="A38" s="66"/>
      <c r="B38" s="5" t="str">
        <f>Vzorci_vnosov!$A$6</f>
        <v>KVIT</v>
      </c>
      <c r="C38" s="65">
        <f t="shared" ref="C38:S38" si="48">COUNTIF(C2:C32,"KVIT")+COUNTIF(C2:C32,"51KVIT")+COUNTIF(C2:C32,"52KVIT")+COUNTIF(C2:C32,"KVIT$")+COUNTIF(C2:C32,"KVIT☻")+COUNTIF(C2:C32,"KVIT☺")</f>
        <v>0</v>
      </c>
      <c r="D38" s="65">
        <f t="shared" si="48"/>
        <v>9</v>
      </c>
      <c r="E38" s="65">
        <f t="shared" si="48"/>
        <v>13</v>
      </c>
      <c r="F38" s="65">
        <f t="shared" si="48"/>
        <v>6</v>
      </c>
      <c r="G38" s="65">
        <f t="shared" si="48"/>
        <v>0</v>
      </c>
      <c r="H38" s="65">
        <f t="shared" si="48"/>
        <v>0</v>
      </c>
      <c r="I38" s="65">
        <f t="shared" si="48"/>
        <v>0</v>
      </c>
      <c r="J38" s="65">
        <f t="shared" si="48"/>
        <v>5</v>
      </c>
      <c r="K38" s="65">
        <f t="shared" si="48"/>
        <v>8</v>
      </c>
      <c r="L38" s="65">
        <f t="shared" si="48"/>
        <v>0</v>
      </c>
      <c r="M38" s="65">
        <f t="shared" si="48"/>
        <v>1</v>
      </c>
      <c r="N38" s="65">
        <f t="shared" si="48"/>
        <v>0</v>
      </c>
      <c r="O38" s="65">
        <f t="shared" si="48"/>
        <v>0</v>
      </c>
      <c r="P38" s="65">
        <f t="shared" si="48"/>
        <v>6</v>
      </c>
      <c r="Q38" s="65">
        <f t="shared" si="48"/>
        <v>6</v>
      </c>
      <c r="R38" s="65">
        <f t="shared" si="48"/>
        <v>0</v>
      </c>
      <c r="S38" s="65">
        <f t="shared" si="48"/>
        <v>6</v>
      </c>
      <c r="T38" s="65"/>
      <c r="U38" s="65"/>
      <c r="V38" s="34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9"/>
      <c r="AZ38" s="69"/>
      <c r="BA38" s="69"/>
      <c r="BB38" s="69"/>
      <c r="BC38" s="69"/>
      <c r="BD38" s="69"/>
      <c r="BE38" s="69"/>
      <c r="BF38" s="68"/>
      <c r="BG38" s="68"/>
      <c r="BH38" s="68"/>
      <c r="BI38" s="68"/>
      <c r="BJ38" s="68"/>
      <c r="BK38" s="68"/>
    </row>
    <row r="39" spans="1:63" ht="17" customHeight="1">
      <c r="A39" s="66"/>
      <c r="B39" s="19" t="str">
        <f>Vzorci_vnosov!$A$43</f>
        <v>$</v>
      </c>
      <c r="C39" s="65">
        <f t="shared" ref="C39:S39" si="49">COUNTIF(C2:C32,"51$")+COUNTIF(C2:C32,"52$")+COUNTIF(C2:C32,"kvit$")</f>
        <v>0</v>
      </c>
      <c r="D39" s="65">
        <f t="shared" si="49"/>
        <v>0</v>
      </c>
      <c r="E39" s="65">
        <f t="shared" si="49"/>
        <v>0</v>
      </c>
      <c r="F39" s="65">
        <f t="shared" si="49"/>
        <v>0</v>
      </c>
      <c r="G39" s="65">
        <f t="shared" si="49"/>
        <v>0</v>
      </c>
      <c r="H39" s="65">
        <f t="shared" si="49"/>
        <v>0</v>
      </c>
      <c r="I39" s="65">
        <f t="shared" si="49"/>
        <v>0</v>
      </c>
      <c r="J39" s="65">
        <f t="shared" si="49"/>
        <v>0</v>
      </c>
      <c r="K39" s="65">
        <f t="shared" si="49"/>
        <v>0</v>
      </c>
      <c r="L39" s="65">
        <f t="shared" si="49"/>
        <v>0</v>
      </c>
      <c r="M39" s="65">
        <f t="shared" si="49"/>
        <v>0</v>
      </c>
      <c r="N39" s="65">
        <f t="shared" si="49"/>
        <v>0</v>
      </c>
      <c r="O39" s="65">
        <f t="shared" si="49"/>
        <v>0</v>
      </c>
      <c r="P39" s="65">
        <f t="shared" si="49"/>
        <v>0</v>
      </c>
      <c r="Q39" s="65">
        <f t="shared" si="49"/>
        <v>0</v>
      </c>
      <c r="R39" s="65">
        <f t="shared" si="49"/>
        <v>0</v>
      </c>
      <c r="S39" s="65">
        <f t="shared" si="49"/>
        <v>0</v>
      </c>
      <c r="T39" s="65"/>
      <c r="U39" s="65"/>
      <c r="V39" s="34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68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2"/>
      <c r="AZ39" s="72"/>
      <c r="BA39" s="72"/>
      <c r="BB39" s="72"/>
      <c r="BC39" s="72"/>
      <c r="BD39" s="72"/>
      <c r="BE39" s="72"/>
      <c r="BF39" s="71"/>
      <c r="BG39" s="71"/>
      <c r="BH39" s="71"/>
      <c r="BI39" s="71"/>
      <c r="BJ39" s="71"/>
      <c r="BK39" s="71"/>
    </row>
    <row r="40" spans="1:63" ht="17" customHeight="1">
      <c r="B40" s="25" t="str">
        <f>Vzorci_vnosov!$A$12</f>
        <v>D</v>
      </c>
      <c r="C40" s="65">
        <f t="shared" ref="C40:S40" si="50">COUNTIF(C2:C32,"D")</f>
        <v>0</v>
      </c>
      <c r="D40" s="65">
        <f t="shared" si="50"/>
        <v>3</v>
      </c>
      <c r="E40" s="65">
        <f t="shared" si="50"/>
        <v>1</v>
      </c>
      <c r="F40" s="65">
        <f t="shared" si="50"/>
        <v>0</v>
      </c>
      <c r="G40" s="65">
        <f t="shared" si="50"/>
        <v>5</v>
      </c>
      <c r="H40" s="65">
        <f t="shared" si="50"/>
        <v>6</v>
      </c>
      <c r="I40" s="65">
        <f t="shared" si="50"/>
        <v>2</v>
      </c>
      <c r="J40" s="65">
        <f t="shared" si="50"/>
        <v>5</v>
      </c>
      <c r="K40" s="65">
        <f t="shared" si="50"/>
        <v>0</v>
      </c>
      <c r="L40" s="65">
        <f t="shared" si="50"/>
        <v>5</v>
      </c>
      <c r="M40" s="65">
        <f t="shared" si="50"/>
        <v>5</v>
      </c>
      <c r="N40" s="65">
        <f t="shared" si="50"/>
        <v>2</v>
      </c>
      <c r="O40" s="65">
        <f t="shared" si="50"/>
        <v>0</v>
      </c>
      <c r="P40" s="65">
        <f t="shared" si="50"/>
        <v>1</v>
      </c>
      <c r="Q40" s="65">
        <f t="shared" si="50"/>
        <v>6</v>
      </c>
      <c r="R40" s="65">
        <f t="shared" si="50"/>
        <v>0</v>
      </c>
      <c r="S40" s="65">
        <f t="shared" si="50"/>
        <v>1</v>
      </c>
      <c r="AG40" s="14" t="str">
        <f>Vzorci_vnosov!$A$40</f>
        <v>Rf☺</v>
      </c>
    </row>
    <row r="41" spans="1:63" ht="17" customHeight="1">
      <c r="B41" s="25" t="str">
        <f>Vzorci_vnosov!$A$15</f>
        <v>SO</v>
      </c>
      <c r="C41" s="65">
        <f t="shared" ref="C41:S41" si="51">COUNTIF(C2:C32,"SO")</f>
        <v>0</v>
      </c>
      <c r="D41" s="65">
        <f t="shared" si="51"/>
        <v>2</v>
      </c>
      <c r="E41" s="65">
        <f t="shared" si="51"/>
        <v>0</v>
      </c>
      <c r="F41" s="65">
        <f t="shared" si="51"/>
        <v>0</v>
      </c>
      <c r="G41" s="65">
        <f t="shared" si="51"/>
        <v>0</v>
      </c>
      <c r="H41" s="65">
        <f t="shared" si="51"/>
        <v>0</v>
      </c>
      <c r="I41" s="65">
        <f t="shared" si="51"/>
        <v>0</v>
      </c>
      <c r="J41" s="65">
        <f t="shared" si="51"/>
        <v>0</v>
      </c>
      <c r="K41" s="65">
        <f t="shared" si="51"/>
        <v>0</v>
      </c>
      <c r="L41" s="65">
        <f t="shared" si="51"/>
        <v>0</v>
      </c>
      <c r="M41" s="65">
        <f t="shared" si="51"/>
        <v>0</v>
      </c>
      <c r="N41" s="65">
        <f t="shared" si="51"/>
        <v>1</v>
      </c>
      <c r="O41" s="65">
        <f t="shared" si="51"/>
        <v>0</v>
      </c>
      <c r="P41" s="65">
        <f t="shared" si="51"/>
        <v>0</v>
      </c>
      <c r="Q41" s="65">
        <f t="shared" si="51"/>
        <v>0</v>
      </c>
      <c r="R41" s="65">
        <f t="shared" si="51"/>
        <v>0</v>
      </c>
      <c r="S41" s="65">
        <f t="shared" si="51"/>
        <v>0</v>
      </c>
      <c r="AG41" s="8" t="str">
        <f>Vzorci_vnosov!$A$41</f>
        <v>TAV</v>
      </c>
    </row>
    <row r="42" spans="1:63" ht="17" customHeight="1">
      <c r="B42" s="25" t="str">
        <f>Vzorci_vnosov!$A$13</f>
        <v>BOL</v>
      </c>
      <c r="C42" s="65">
        <f t="shared" ref="C42:S42" si="52">COUNTIF(C2:C32,"BOL")</f>
        <v>0</v>
      </c>
      <c r="D42" s="65">
        <f t="shared" si="52"/>
        <v>0</v>
      </c>
      <c r="E42" s="65">
        <f t="shared" si="52"/>
        <v>0</v>
      </c>
      <c r="F42" s="65">
        <f t="shared" si="52"/>
        <v>0</v>
      </c>
      <c r="G42" s="65">
        <f t="shared" si="52"/>
        <v>0</v>
      </c>
      <c r="H42" s="65">
        <f t="shared" si="52"/>
        <v>0</v>
      </c>
      <c r="I42" s="65">
        <f t="shared" si="52"/>
        <v>0</v>
      </c>
      <c r="J42" s="65">
        <f t="shared" si="52"/>
        <v>0</v>
      </c>
      <c r="K42" s="65">
        <f t="shared" si="52"/>
        <v>0</v>
      </c>
      <c r="L42" s="65">
        <f t="shared" si="52"/>
        <v>0</v>
      </c>
      <c r="M42" s="65">
        <f t="shared" si="52"/>
        <v>0</v>
      </c>
      <c r="N42" s="65">
        <f t="shared" si="52"/>
        <v>0</v>
      </c>
      <c r="O42" s="65">
        <f t="shared" si="52"/>
        <v>0</v>
      </c>
      <c r="P42" s="65">
        <f t="shared" si="52"/>
        <v>0</v>
      </c>
      <c r="Q42" s="65">
        <f t="shared" si="52"/>
        <v>0</v>
      </c>
      <c r="R42" s="65">
        <f t="shared" si="52"/>
        <v>0</v>
      </c>
      <c r="S42" s="65">
        <f t="shared" si="52"/>
        <v>3</v>
      </c>
      <c r="AG42" s="22" t="str">
        <f>Vzorci_vnosov!$A$46</f>
        <v>©☻</v>
      </c>
    </row>
    <row r="43" spans="1:63" ht="17" customHeight="1">
      <c r="B43" s="21" t="str">
        <f>Vzorci_vnosov!$A$11</f>
        <v>X</v>
      </c>
      <c r="C43" s="65">
        <f t="shared" ref="C43:S43" si="53">COUNTIF(C2:C32,"X")</f>
        <v>3</v>
      </c>
      <c r="D43" s="65">
        <f t="shared" si="53"/>
        <v>3</v>
      </c>
      <c r="E43" s="65">
        <f t="shared" si="53"/>
        <v>3</v>
      </c>
      <c r="F43" s="65">
        <f t="shared" si="53"/>
        <v>4</v>
      </c>
      <c r="G43" s="65">
        <f t="shared" si="53"/>
        <v>0</v>
      </c>
      <c r="H43" s="65">
        <f t="shared" si="53"/>
        <v>1</v>
      </c>
      <c r="I43" s="65">
        <f t="shared" si="53"/>
        <v>3</v>
      </c>
      <c r="J43" s="65">
        <f t="shared" si="53"/>
        <v>3</v>
      </c>
      <c r="K43" s="65">
        <f t="shared" si="53"/>
        <v>2</v>
      </c>
      <c r="L43" s="65">
        <f t="shared" si="53"/>
        <v>5</v>
      </c>
      <c r="M43" s="65">
        <f t="shared" si="53"/>
        <v>0</v>
      </c>
      <c r="N43" s="65">
        <f t="shared" si="53"/>
        <v>5</v>
      </c>
      <c r="O43" s="65">
        <f t="shared" si="53"/>
        <v>0</v>
      </c>
      <c r="P43" s="65">
        <f t="shared" si="53"/>
        <v>4</v>
      </c>
      <c r="Q43" s="65">
        <f t="shared" si="53"/>
        <v>3</v>
      </c>
      <c r="R43" s="65">
        <f t="shared" si="53"/>
        <v>0</v>
      </c>
      <c r="S43" s="65">
        <f t="shared" si="53"/>
        <v>4</v>
      </c>
      <c r="AG43" s="22" t="str">
        <f>Vzorci_vnosov!$A$47</f>
        <v>®☻</v>
      </c>
    </row>
    <row r="44" spans="1:63" ht="17" customHeight="1">
      <c r="B44" s="20" t="s">
        <v>58</v>
      </c>
      <c r="C44" s="65">
        <f>COUNTIF(U2:U32,"KOS")</f>
        <v>0</v>
      </c>
      <c r="D44" s="65">
        <f>COUNTIF(U2:U32,"ŠOŠ")</f>
        <v>7</v>
      </c>
      <c r="E44" s="65">
        <f>COUNTIF(U2:U32,"PIN")</f>
        <v>1</v>
      </c>
      <c r="F44" s="65">
        <f>COUNTIF(U2:U32,"KON")</f>
        <v>5</v>
      </c>
      <c r="G44" s="65">
        <f>COUNTIF(U2:U32,"oro")</f>
        <v>0</v>
      </c>
      <c r="H44" s="65">
        <f>COUNTIF(U2:U32,"MIO")</f>
        <v>4</v>
      </c>
      <c r="I44" s="65">
        <f>COUNTIF(U2:U32,"BOŽ")</f>
        <v>1</v>
      </c>
      <c r="J44" s="65">
        <f>COUNTIF(U2:U32,"TOM")</f>
        <v>1</v>
      </c>
      <c r="K44" s="65">
        <f>COUNTIF(U2:U32,"MŠŠ")</f>
        <v>1</v>
      </c>
      <c r="L44" s="65">
        <f>COUNTIF(U2:U32,"ŽIV")</f>
        <v>0</v>
      </c>
      <c r="M44" s="65">
        <f>COUNTIF(U2:U32,"TAL")</f>
        <v>0</v>
      </c>
      <c r="N44" s="65">
        <f>COUNTIF(U2:U32,"PIR")</f>
        <v>1</v>
      </c>
      <c r="O44" s="65">
        <f>COUNTIF(U2:U32,"HOL")</f>
        <v>0</v>
      </c>
      <c r="P44" s="65">
        <f>COUNTIF(U2:U32,P1)</f>
        <v>3</v>
      </c>
      <c r="Q44" s="65">
        <f>COUNTIF(U2:U32,Q1)</f>
        <v>3</v>
      </c>
      <c r="R44" s="65">
        <f>COUNTIF(U2:U32,R1)</f>
        <v>0</v>
      </c>
      <c r="S44" s="65">
        <f>COUNTIF(V2:V32,S1)</f>
        <v>0</v>
      </c>
      <c r="AG44" s="23" t="str">
        <f>Vzorci_vnosov!$A$48</f>
        <v>©</v>
      </c>
    </row>
    <row r="45" spans="1:63" ht="17" customHeight="1">
      <c r="B45" s="21" t="str">
        <f>Vzorci_vnosov!$A$45</f>
        <v>¶</v>
      </c>
      <c r="C45" s="65">
        <f t="shared" ref="C45:S45" si="54">COUNTIF(C2:C32,"51¶")+COUNTIF(C2:C32,"52¶")+COUNTIF(C2:C32,"kvit¶")</f>
        <v>1</v>
      </c>
      <c r="D45" s="65">
        <f t="shared" si="54"/>
        <v>1</v>
      </c>
      <c r="E45" s="65">
        <f t="shared" si="54"/>
        <v>3</v>
      </c>
      <c r="F45" s="65">
        <f t="shared" si="54"/>
        <v>0</v>
      </c>
      <c r="G45" s="65">
        <f t="shared" si="54"/>
        <v>0</v>
      </c>
      <c r="H45" s="65">
        <f t="shared" si="54"/>
        <v>1</v>
      </c>
      <c r="I45" s="65">
        <f t="shared" si="54"/>
        <v>0</v>
      </c>
      <c r="J45" s="65">
        <f t="shared" si="54"/>
        <v>3</v>
      </c>
      <c r="K45" s="65">
        <f t="shared" si="54"/>
        <v>2</v>
      </c>
      <c r="L45" s="65">
        <f t="shared" si="54"/>
        <v>2</v>
      </c>
      <c r="M45" s="65">
        <f t="shared" si="54"/>
        <v>1</v>
      </c>
      <c r="N45" s="65">
        <f t="shared" si="54"/>
        <v>0</v>
      </c>
      <c r="O45" s="65">
        <f t="shared" si="54"/>
        <v>0</v>
      </c>
      <c r="P45" s="65">
        <f t="shared" si="54"/>
        <v>1</v>
      </c>
      <c r="Q45" s="65">
        <f t="shared" si="54"/>
        <v>0</v>
      </c>
      <c r="R45" s="65">
        <f t="shared" si="54"/>
        <v>0</v>
      </c>
      <c r="S45" s="65">
        <f t="shared" si="54"/>
        <v>1</v>
      </c>
      <c r="AG45" s="23" t="str">
        <f>Vzorci_vnosov!$A$49</f>
        <v>®</v>
      </c>
    </row>
    <row r="46" spans="1:63" ht="17" customHeight="1">
      <c r="B46" s="25" t="str">
        <f>Vzorci_vnosov!$A$8</f>
        <v>U</v>
      </c>
      <c r="C46" s="65">
        <f t="shared" ref="C46:S46" si="55">COUNTIF(C2:C32,"U☺")+COUNTIF(C2:C32,"U☻")+COUNTIF(C2:C32,"U")</f>
        <v>0</v>
      </c>
      <c r="D46" s="65">
        <f t="shared" si="55"/>
        <v>0</v>
      </c>
      <c r="E46" s="65">
        <f t="shared" si="55"/>
        <v>0</v>
      </c>
      <c r="F46" s="65">
        <f t="shared" si="55"/>
        <v>0</v>
      </c>
      <c r="G46" s="65">
        <f t="shared" si="55"/>
        <v>0</v>
      </c>
      <c r="H46" s="65">
        <f t="shared" si="55"/>
        <v>0</v>
      </c>
      <c r="I46" s="65">
        <f t="shared" si="55"/>
        <v>0</v>
      </c>
      <c r="J46" s="65">
        <f t="shared" si="55"/>
        <v>0</v>
      </c>
      <c r="K46" s="65">
        <f t="shared" si="55"/>
        <v>0</v>
      </c>
      <c r="L46" s="65">
        <f t="shared" si="55"/>
        <v>2</v>
      </c>
      <c r="M46" s="65">
        <f t="shared" si="55"/>
        <v>0</v>
      </c>
      <c r="N46" s="65">
        <f t="shared" si="55"/>
        <v>0</v>
      </c>
      <c r="O46" s="65">
        <f t="shared" si="55"/>
        <v>0</v>
      </c>
      <c r="P46" s="65">
        <f t="shared" si="55"/>
        <v>0</v>
      </c>
      <c r="Q46" s="65">
        <f t="shared" si="55"/>
        <v>0</v>
      </c>
      <c r="R46" s="65">
        <f t="shared" si="55"/>
        <v>0</v>
      </c>
      <c r="S46" s="65">
        <f t="shared" si="55"/>
        <v>0</v>
      </c>
    </row>
  </sheetData>
  <sheetProtection sheet="1" objects="1" scenarios="1"/>
  <conditionalFormatting sqref="AD2:AD31">
    <cfRule type="cellIs" dxfId="79" priority="13" stopIfTrue="1" operator="notEqual">
      <formula>0</formula>
    </cfRule>
  </conditionalFormatting>
  <conditionalFormatting sqref="V2:AC31">
    <cfRule type="cellIs" dxfId="78" priority="26" stopIfTrue="1" operator="lessThan">
      <formula>1</formula>
    </cfRule>
  </conditionalFormatting>
  <conditionalFormatting sqref="AF2:AF31">
    <cfRule type="cellIs" dxfId="77" priority="16" stopIfTrue="1" operator="lessThan">
      <formula>2</formula>
    </cfRule>
  </conditionalFormatting>
  <conditionalFormatting sqref="AE2:AE31">
    <cfRule type="cellIs" dxfId="76" priority="14" stopIfTrue="1" operator="equal">
      <formula>1</formula>
    </cfRule>
  </conditionalFormatting>
  <conditionalFormatting sqref="AE2:AE31">
    <cfRule type="cellIs" dxfId="75" priority="15" stopIfTrue="1" operator="greaterThan">
      <formula>1</formula>
    </cfRule>
  </conditionalFormatting>
  <conditionalFormatting sqref="V2:AC31">
    <cfRule type="cellIs" dxfId="74" priority="27" stopIfTrue="1" operator="greaterThan">
      <formula>1</formula>
    </cfRule>
  </conditionalFormatting>
  <conditionalFormatting sqref="AF2:AF31">
    <cfRule type="cellIs" dxfId="73" priority="17" stopIfTrue="1" operator="greaterThan">
      <formula>2</formula>
    </cfRule>
  </conditionalFormatting>
  <conditionalFormatting sqref="H16">
    <cfRule type="expression" dxfId="72" priority="262" stopIfTrue="1">
      <formula>WEEKDAY($A16,2)=6</formula>
    </cfRule>
  </conditionalFormatting>
  <conditionalFormatting sqref="S16">
    <cfRule type="expression" dxfId="71" priority="266" stopIfTrue="1">
      <formula>WEEKDAY($A16,2)=6</formula>
    </cfRule>
  </conditionalFormatting>
  <conditionalFormatting sqref="H16">
    <cfRule type="expression" dxfId="70" priority="263" stopIfTrue="1">
      <formula>WEEKDAY($A16,2)=7</formula>
    </cfRule>
  </conditionalFormatting>
  <conditionalFormatting sqref="S16">
    <cfRule type="expression" dxfId="69" priority="267" stopIfTrue="1">
      <formula>WEEKDAY($A16,2)=7</formula>
    </cfRule>
  </conditionalFormatting>
  <conditionalFormatting sqref="T24">
    <cfRule type="expression" dxfId="68" priority="274" stopIfTrue="1">
      <formula>WEEKDAY($A17,2)=6</formula>
    </cfRule>
  </conditionalFormatting>
  <conditionalFormatting sqref="T24">
    <cfRule type="expression" dxfId="67" priority="275" stopIfTrue="1">
      <formula>WEEKDAY($A17,2)=7</formula>
    </cfRule>
  </conditionalFormatting>
  <conditionalFormatting sqref="A2:H2 J2:O2 Q2:U2 A3:B31 D3:D4 M3 R3:T3 I4:I5 N6:O6 O7 R4:R7 T4:T7 C8:D9 F8:P8 R8:U8 E9 L9:R9 T9:U9 I10:I14 O10 N11:O11 O12:O14 R10:R14 T10:T14 C15:H15 J15:M15 O15:U15 C16 E16:G16 I16:K16 M16:R16 T16:U16 O17 N18:O18 O19:O20 N21:O21 R17:R21 T18:T21 C22:J22 L22:O22 Q22:U22 C23:E23 G23:U23 I24:I26 N24:O25 D27 L27:M28 O26:O28 C29:E30 G29:I29 L29:R29 T29:U29 F30:K30 M30 O30:U30 I31 O31 R31 T31:U31 G9:J9 O3:O5 I17:I19 R24:R28 T25:T28">
    <cfRule type="expression" dxfId="66" priority="260" stopIfTrue="1">
      <formula>WEEKDAY($A2,2)=6</formula>
    </cfRule>
  </conditionalFormatting>
  <conditionalFormatting sqref="A2:H2 J2:O2 Q2:U2 A3:B31 D3:D4 M3 R3:T3 I4:I5 N6:O6 O7 R4:R7 T4:T7 C8:D9 F8:P8 R8:U8 E9 L9:R9 T9:U9 I10:I14 O10 N11:O11 O12:O14 R10:R14 T10:T14 C15:H15 J15:M15 O15:U15 C16 E16:G16 I16:K16 M16:R16 T16:U16 O17 N18:O18 O19:O20 N21:O21 R17:R21 T18:T21 C22:J22 L22:O22 Q22:U22 C23:E23 G23:U23 I24:I26 N24:O25 D27 L27:M28 O26:O28 C29:E30 G29:I29 L29:R29 T29:U29 F30:K30 M30 O30:U30 I31 O31 R31 T31:U31 G9:J9 O3:O5 I17:I19 R24:R28 T25:T28">
    <cfRule type="expression" dxfId="65" priority="261" stopIfTrue="1">
      <formula>WEEKDAY($A2,2)=7</formula>
    </cfRule>
  </conditionalFormatting>
  <conditionalFormatting sqref="P22">
    <cfRule type="expression" dxfId="64" priority="268" stopIfTrue="1">
      <formula>WEEKDAY($A22,2)=6</formula>
    </cfRule>
  </conditionalFormatting>
  <conditionalFormatting sqref="P22">
    <cfRule type="expression" dxfId="63" priority="269" stopIfTrue="1">
      <formula>WEEKDAY($A22,2)=7</formula>
    </cfRule>
  </conditionalFormatting>
  <conditionalFormatting sqref="T24">
    <cfRule type="expression" dxfId="62" priority="272" stopIfTrue="1">
      <formula>WEEKDAY($A24,2)=6</formula>
    </cfRule>
  </conditionalFormatting>
  <conditionalFormatting sqref="T24">
    <cfRule type="expression" dxfId="61" priority="273" stopIfTrue="1">
      <formula>WEEKDAY($A24,2)=7</formula>
    </cfRule>
  </conditionalFormatting>
  <conditionalFormatting sqref="J29">
    <cfRule type="expression" dxfId="60" priority="270" stopIfTrue="1">
      <formula>WEEKDAY($A29,2)=6</formula>
    </cfRule>
  </conditionalFormatting>
  <conditionalFormatting sqref="J29">
    <cfRule type="expression" dxfId="59" priority="271" stopIfTrue="1">
      <formula>WEEKDAY($A29,2)=7</formula>
    </cfRule>
  </conditionalFormatting>
  <conditionalFormatting sqref="K9">
    <cfRule type="expression" dxfId="58" priority="7" stopIfTrue="1">
      <formula>WEEKDAY($A9,2)=6</formula>
    </cfRule>
  </conditionalFormatting>
  <conditionalFormatting sqref="K9">
    <cfRule type="expression" dxfId="57" priority="8" stopIfTrue="1">
      <formula>WEEKDAY($A9,2)=7</formula>
    </cfRule>
  </conditionalFormatting>
  <conditionalFormatting sqref="N10">
    <cfRule type="expression" dxfId="56" priority="5" stopIfTrue="1">
      <formula>WEEKDAY($A10,2)=6</formula>
    </cfRule>
  </conditionalFormatting>
  <conditionalFormatting sqref="N10">
    <cfRule type="expression" dxfId="55" priority="6" stopIfTrue="1">
      <formula>WEEKDAY($A10,2)=7</formula>
    </cfRule>
  </conditionalFormatting>
  <conditionalFormatting sqref="N5">
    <cfRule type="expression" dxfId="54" priority="3" stopIfTrue="1">
      <formula>WEEKDAY($A5,2)=6</formula>
    </cfRule>
  </conditionalFormatting>
  <conditionalFormatting sqref="N5">
    <cfRule type="expression" dxfId="53" priority="4" stopIfTrue="1">
      <formula>WEEKDAY($A5,2)=7</formula>
    </cfRule>
  </conditionalFormatting>
  <conditionalFormatting sqref="F29">
    <cfRule type="expression" dxfId="52" priority="1" stopIfTrue="1">
      <formula>WEEKDAY($A29,2)=6</formula>
    </cfRule>
  </conditionalFormatting>
  <conditionalFormatting sqref="F29">
    <cfRule type="expression" dxfId="51" priority="2" stopIfTrue="1">
      <formula>WEEKDAY($A29,2)=7</formula>
    </cfRule>
  </conditionalFormatting>
  <pageMargins left="0.23622047244094499" right="0.19645669291338599" top="1.862992126" bottom="0.19645669291338599" header="0.19645669291338599" footer="0.19645669291338599"/>
  <pageSetup paperSize="0" scale="125" fitToWidth="0" fitToHeight="0" orientation="portrait" horizontalDpi="0" verticalDpi="0" copies="0"/>
  <headerFooter>
    <oddHeader>&amp;L&amp;"Arial,Regular"&amp;12Zadnja sprememba:  &amp;C&amp;"Arial,Regular"&amp;D   &amp;T</oddHead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46"/>
  <sheetViews>
    <sheetView tabSelected="1" zoomScale="140" zoomScaleNormal="140" workbookViewId="0">
      <selection activeCell="N30" sqref="N30"/>
    </sheetView>
  </sheetViews>
  <sheetFormatPr baseColWidth="10" defaultRowHeight="17" customHeight="1"/>
  <cols>
    <col min="1" max="1" width="7.19921875" style="60" customWidth="1"/>
    <col min="2" max="2" width="4" style="61" customWidth="1"/>
    <col min="3" max="14" width="5.19921875" style="62" customWidth="1"/>
    <col min="15" max="15" width="5.19921875" style="62" hidden="1" customWidth="1"/>
    <col min="16" max="17" width="5.19921875" style="62" customWidth="1"/>
    <col min="18" max="18" width="5.19921875" style="62" hidden="1" customWidth="1"/>
    <col min="19" max="21" width="5.19921875" style="62" customWidth="1"/>
    <col min="22" max="32" width="4.3984375" style="62" customWidth="1"/>
    <col min="33" max="33" width="5.19921875" style="1" customWidth="1"/>
    <col min="34" max="50" width="17.19921875" style="3" hidden="1" customWidth="1"/>
    <col min="51" max="51" width="13.3984375" style="2" hidden="1" customWidth="1"/>
    <col min="52" max="58" width="8.3984375" style="2" customWidth="1"/>
    <col min="59" max="64" width="8.3984375" style="3" customWidth="1"/>
    <col min="65" max="65" width="11" customWidth="1"/>
  </cols>
  <sheetData>
    <row r="1" spans="1:64" ht="19.5" customHeight="1">
      <c r="A1" s="24" t="s">
        <v>64</v>
      </c>
      <c r="B1" s="25"/>
      <c r="C1" s="26" t="s">
        <v>93</v>
      </c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26"/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82" t="s">
        <v>58</v>
      </c>
      <c r="V1" s="104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H1" s="6" t="str">
        <f>Vzorci_vnosov!$C$2</f>
        <v>GOR</v>
      </c>
      <c r="AI1" s="6" t="str">
        <f>Vzorci_vnosov!$C$3</f>
        <v>ŠOŠ</v>
      </c>
      <c r="AJ1" s="6" t="str">
        <f>Vzorci_vnosov!$C$4</f>
        <v>PIN</v>
      </c>
      <c r="AK1" s="6" t="str">
        <f>Vzorci_vnosov!$C$5</f>
        <v>KON</v>
      </c>
      <c r="AL1" s="6" t="str">
        <f>Vzorci_vnosov!$C$6</f>
        <v>ORO</v>
      </c>
      <c r="AM1" s="6" t="str">
        <f>Vzorci_vnosov!$C$7</f>
        <v>MIO</v>
      </c>
      <c r="AN1" s="6" t="str">
        <f>Vzorci_vnosov!$C$8</f>
        <v>BOŽ</v>
      </c>
      <c r="AO1" s="6" t="str">
        <f>Vzorci_vnosov!$C$9</f>
        <v>TOM</v>
      </c>
      <c r="AP1" s="6" t="str">
        <f>Vzorci_vnosov!$C$10</f>
        <v>MŠŠ</v>
      </c>
      <c r="AQ1" s="6" t="str">
        <f>Vzorci_vnosov!$C$11</f>
        <v>ŽIV</v>
      </c>
      <c r="AR1" s="6" t="str">
        <f>Vzorci_vnosov!$C$12</f>
        <v>TAL</v>
      </c>
      <c r="AS1" s="6" t="str">
        <f>Vzorci_vnosov!$C$13</f>
        <v>PIR</v>
      </c>
      <c r="AT1" s="6" t="str">
        <f>Vzorci_vnosov!$C$14</f>
        <v>HOL</v>
      </c>
      <c r="AU1" s="6" t="str">
        <f>Vzorci_vnosov!$C$15</f>
        <v>BUT</v>
      </c>
      <c r="AV1" s="6" t="str">
        <f>Vzorci_vnosov!$C$16</f>
        <v>ŽRJ</v>
      </c>
      <c r="AW1" s="6" t="str">
        <f>Vzorci_vnosov!$C$17</f>
        <v>NOV3</v>
      </c>
      <c r="AX1" s="6" t="str">
        <f>Vzorci_vnosov!$C$18</f>
        <v>JNK</v>
      </c>
      <c r="AY1" s="6" t="str">
        <f>Vzorci_vnosov!$C$19</f>
        <v>NOV4</v>
      </c>
      <c r="AZ1" s="36"/>
      <c r="BA1" s="36"/>
      <c r="BB1" s="36"/>
      <c r="BC1" s="36"/>
      <c r="BD1" s="36"/>
      <c r="BE1" s="36"/>
      <c r="BF1" s="36"/>
      <c r="BG1" s="37"/>
      <c r="BH1" s="37"/>
      <c r="BI1" s="37"/>
      <c r="BJ1" s="37"/>
      <c r="BK1" s="37"/>
      <c r="BL1" s="37"/>
    </row>
    <row r="2" spans="1:64" ht="19.5" customHeight="1">
      <c r="A2" s="47">
        <v>44166</v>
      </c>
      <c r="B2" s="48" t="str">
        <f t="shared" ref="B2:B32" si="0">TEXT(A2,"Ddd")</f>
        <v>Tue</v>
      </c>
      <c r="C2" s="49" t="str">
        <f>Vzorci_vnosov!$A$4</f>
        <v>51</v>
      </c>
      <c r="D2" s="49" t="str">
        <f>Vzorci_vnosov!$A$6</f>
        <v>KVIT</v>
      </c>
      <c r="E2" s="53" t="str">
        <f>Vzorci_vnosov!$A$11</f>
        <v>X</v>
      </c>
      <c r="F2" s="49" t="str">
        <f>Vzorci_vnosov!$A$6</f>
        <v>KVIT</v>
      </c>
      <c r="G2" s="58" t="str">
        <f>Vzorci_vnosov!$A$28</f>
        <v>KO</v>
      </c>
      <c r="H2" s="49" t="str">
        <f>Vzorci_vnosov!$A$5</f>
        <v>52</v>
      </c>
      <c r="I2" s="53" t="str">
        <f>Vzorci_vnosov!$A$26</f>
        <v>52¶</v>
      </c>
      <c r="J2" s="49" t="str">
        <f>Vzorci_vnosov!$A$12</f>
        <v>D</v>
      </c>
      <c r="K2" s="50" t="str">
        <f>Vzorci_vnosov!$A$7</f>
        <v>KVIT☻</v>
      </c>
      <c r="L2" s="49" t="str">
        <f>Vzorci_vnosov!$A$5</f>
        <v>52</v>
      </c>
      <c r="M2" s="49" t="str">
        <f>Vzorci_vnosov!$A$4</f>
        <v>51</v>
      </c>
      <c r="N2" s="52" t="s">
        <v>94</v>
      </c>
      <c r="O2" s="52"/>
      <c r="P2" s="49" t="str">
        <f>Vzorci_vnosov!$A$12</f>
        <v>D</v>
      </c>
      <c r="Q2" s="116" t="str">
        <f>Vzorci_vnosov!$A$48</f>
        <v>©</v>
      </c>
      <c r="R2" s="52"/>
      <c r="S2" s="116" t="str">
        <f>Vzorci_vnosov!$A$48</f>
        <v>©</v>
      </c>
      <c r="T2" s="52" t="s">
        <v>71</v>
      </c>
      <c r="U2" s="26" t="str">
        <f>Vzorci_vnosov!$C$3</f>
        <v>ŠOŠ</v>
      </c>
      <c r="V2" s="43">
        <f t="shared" ref="V2:V32" si="1">COUNTIF(AH2:AX2,"☻")</f>
        <v>1</v>
      </c>
      <c r="W2" s="43">
        <f t="shared" ref="W2:W32" si="2">COUNTIF(AH2:AX2,"☺")</f>
        <v>0</v>
      </c>
      <c r="X2" s="43">
        <f t="shared" ref="X2:X32" si="3">COUNTIF(C2:R2,"51")+COUNTIF(C2:R2,"51$")+COUNTIF(C2:R2,"51☻")</f>
        <v>2</v>
      </c>
      <c r="Y2" s="43">
        <f t="shared" ref="Y2:Y32" si="4">COUNTIF(C2:R2,"52")+COUNTIF(C2:R2,"52$")+COUNTIF(C2:R2,"52☻")</f>
        <v>2</v>
      </c>
      <c r="Z2" s="43">
        <f t="shared" ref="Z2:Z32" si="5">COUNTIF(C2:R2,"51¶")</f>
        <v>0</v>
      </c>
      <c r="AA2" s="43">
        <f t="shared" ref="AA2:AA32" si="6">COUNTIF(C2:R2,"52¶")</f>
        <v>1</v>
      </c>
      <c r="AB2" s="43">
        <f t="shared" ref="AB2:AB32" si="7">COUNTIF(C2:R2,"U")+COUNTIF(C2:R2,"U☻")+COUNTIF(C2:R2,"U☺")</f>
        <v>0</v>
      </c>
      <c r="AC2" s="43">
        <f t="shared" ref="AC2:AC32" si="8">COUNTIF(C2:R2,"KVIT")+COUNTIF(C2:R2,"KVIT☻")+COUNTIF(C2:R2,"kvit$")</f>
        <v>3</v>
      </c>
      <c r="AD2" s="44">
        <f t="shared" ref="AD2:AD32" si="9">COUNTBLANK(C2:S2)-3</f>
        <v>-1</v>
      </c>
      <c r="AE2" s="44">
        <f t="shared" ref="AE2:AE32" si="10">COUNTIF(C2:R2,"x")</f>
        <v>1</v>
      </c>
      <c r="AF2" s="43">
        <f t="shared" ref="AF2:AF32" si="11">COUNTIF(C2:R2,"51")+COUNTIF(C2:R2,"51☻")+COUNTIF(C2:R2,"2")+COUNTIF(C2:R2,"52")+COUNTIF(C2:R2,"52☻")+COUNTIF(C2:R2,"51$")+COUNTIF(C2:R2,"52$")</f>
        <v>4</v>
      </c>
      <c r="AG2" s="5" t="str">
        <f>Vzorci_vnosov!$A$2</f>
        <v>51☻</v>
      </c>
      <c r="AH2" s="45" t="str">
        <f t="shared" ref="AH2:AX2" si="12">RIGHT(C2,1)</f>
        <v>1</v>
      </c>
      <c r="AI2" s="45" t="str">
        <f t="shared" si="12"/>
        <v>T</v>
      </c>
      <c r="AJ2" s="45" t="str">
        <f t="shared" si="12"/>
        <v>X</v>
      </c>
      <c r="AK2" s="45" t="str">
        <f t="shared" si="12"/>
        <v>T</v>
      </c>
      <c r="AL2" s="45" t="str">
        <f t="shared" si="12"/>
        <v>O</v>
      </c>
      <c r="AM2" s="45" t="str">
        <f t="shared" si="12"/>
        <v>2</v>
      </c>
      <c r="AN2" s="45" t="str">
        <f t="shared" si="12"/>
        <v>¶</v>
      </c>
      <c r="AO2" s="45" t="str">
        <f t="shared" si="12"/>
        <v>D</v>
      </c>
      <c r="AP2" s="45" t="str">
        <f t="shared" si="12"/>
        <v>☻</v>
      </c>
      <c r="AQ2" s="45" t="str">
        <f t="shared" si="12"/>
        <v>2</v>
      </c>
      <c r="AR2" s="45" t="str">
        <f t="shared" si="12"/>
        <v>1</v>
      </c>
      <c r="AS2" s="45" t="str">
        <f t="shared" si="12"/>
        <v>Z</v>
      </c>
      <c r="AT2" s="45" t="str">
        <f t="shared" si="12"/>
        <v/>
      </c>
      <c r="AU2" s="45" t="str">
        <f t="shared" si="12"/>
        <v>D</v>
      </c>
      <c r="AV2" s="45" t="str">
        <f t="shared" si="12"/>
        <v>©</v>
      </c>
      <c r="AW2" s="45" t="str">
        <f t="shared" si="12"/>
        <v/>
      </c>
      <c r="AX2" s="45" t="str">
        <f t="shared" si="12"/>
        <v>©</v>
      </c>
      <c r="AY2" s="36"/>
      <c r="AZ2" s="36"/>
      <c r="BA2" s="36"/>
      <c r="BB2" s="36"/>
      <c r="BC2" s="36"/>
      <c r="BD2" s="36"/>
      <c r="BE2" s="36"/>
      <c r="BF2" s="36"/>
      <c r="BG2" s="37"/>
      <c r="BH2" s="37"/>
      <c r="BI2" s="37"/>
      <c r="BJ2" s="37"/>
      <c r="BK2" s="37"/>
      <c r="BL2" s="37"/>
    </row>
    <row r="3" spans="1:64" ht="19.5" customHeight="1">
      <c r="A3" s="47">
        <v>44167</v>
      </c>
      <c r="B3" s="48" t="str">
        <f t="shared" si="0"/>
        <v>Wed</v>
      </c>
      <c r="C3" s="53" t="str">
        <f>Vzorci_vnosov!$A$11</f>
        <v>X</v>
      </c>
      <c r="D3" s="53" t="str">
        <f>Vzorci_vnosov!$A$35</f>
        <v>Ta</v>
      </c>
      <c r="E3" s="49" t="str">
        <f>Vzorci_vnosov!$A$6</f>
        <v>KVIT</v>
      </c>
      <c r="F3" s="49" t="str">
        <f>Vzorci_vnosov!$A$6</f>
        <v>KVIT</v>
      </c>
      <c r="G3" s="58" t="str">
        <f>Vzorci_vnosov!$A$28</f>
        <v>KO</v>
      </c>
      <c r="H3" s="53" t="str">
        <f>Vzorci_vnosov!$A$38</f>
        <v>Rf</v>
      </c>
      <c r="I3" s="53" t="str">
        <f>Vzorci_vnosov!$A$26</f>
        <v>52¶</v>
      </c>
      <c r="J3" s="102" t="str">
        <f>Vzorci_vnosov!$A$46</f>
        <v>©☻</v>
      </c>
      <c r="K3" s="53" t="str">
        <f>Vzorci_vnosov!$A$11</f>
        <v>X</v>
      </c>
      <c r="L3" s="51" t="str">
        <f>Vzorci_vnosov!$A$23</f>
        <v>51☺</v>
      </c>
      <c r="M3" s="53" t="s">
        <v>75</v>
      </c>
      <c r="N3" s="52" t="s">
        <v>94</v>
      </c>
      <c r="O3" s="52"/>
      <c r="P3" s="49" t="str">
        <f>Vzorci_vnosov!$A$12</f>
        <v>D</v>
      </c>
      <c r="Q3" s="116" t="str">
        <f>Vzorci_vnosov!$A$48</f>
        <v>©</v>
      </c>
      <c r="R3" s="52"/>
      <c r="S3" s="116" t="str">
        <f>Vzorci_vnosov!$A$48</f>
        <v>©</v>
      </c>
      <c r="T3" s="52" t="s">
        <v>72</v>
      </c>
      <c r="U3" s="26" t="str">
        <f>Vzorci_vnosov!$C$3</f>
        <v>ŠOŠ</v>
      </c>
      <c r="V3" s="43">
        <f t="shared" si="1"/>
        <v>1</v>
      </c>
      <c r="W3" s="43">
        <f t="shared" si="2"/>
        <v>1</v>
      </c>
      <c r="X3" s="43">
        <f t="shared" si="3"/>
        <v>0</v>
      </c>
      <c r="Y3" s="43">
        <f t="shared" si="4"/>
        <v>0</v>
      </c>
      <c r="Z3" s="43">
        <f t="shared" si="5"/>
        <v>0</v>
      </c>
      <c r="AA3" s="43">
        <f t="shared" si="6"/>
        <v>1</v>
      </c>
      <c r="AB3" s="43">
        <f t="shared" si="7"/>
        <v>0</v>
      </c>
      <c r="AC3" s="43">
        <f t="shared" si="8"/>
        <v>2</v>
      </c>
      <c r="AD3" s="44">
        <f t="shared" si="9"/>
        <v>-1</v>
      </c>
      <c r="AE3" s="44">
        <f t="shared" si="10"/>
        <v>2</v>
      </c>
      <c r="AF3" s="43">
        <f t="shared" si="11"/>
        <v>0</v>
      </c>
      <c r="AG3" s="5" t="str">
        <f>Vzorci_vnosov!$A$3</f>
        <v>52☻</v>
      </c>
      <c r="AH3" s="45" t="str">
        <f t="shared" ref="AH3:AH23" si="13">RIGHT(C3,1)</f>
        <v>X</v>
      </c>
      <c r="AI3" s="45" t="str">
        <f t="shared" ref="AI3:AI23" si="14">RIGHT(D3,1)</f>
        <v>a</v>
      </c>
      <c r="AJ3" s="45" t="str">
        <f t="shared" ref="AJ3:AJ23" si="15">RIGHT(E3,1)</f>
        <v>T</v>
      </c>
      <c r="AK3" s="45" t="str">
        <f t="shared" ref="AK3:AK23" si="16">RIGHT(F3,1)</f>
        <v>T</v>
      </c>
      <c r="AL3" s="45" t="str">
        <f t="shared" ref="AL3:AL23" si="17">RIGHT(G3,1)</f>
        <v>O</v>
      </c>
      <c r="AM3" s="45" t="str">
        <f t="shared" ref="AM3:AM23" si="18">RIGHT(H3,1)</f>
        <v>f</v>
      </c>
      <c r="AN3" s="45" t="str">
        <f t="shared" ref="AN3:AN23" si="19">RIGHT(I3,1)</f>
        <v>¶</v>
      </c>
      <c r="AO3" s="45" t="str">
        <f t="shared" ref="AO3:AO23" si="20">RIGHT(J3,1)</f>
        <v>☻</v>
      </c>
      <c r="AP3" s="45" t="str">
        <f t="shared" ref="AP3:AP23" si="21">RIGHT(K3,1)</f>
        <v>X</v>
      </c>
      <c r="AQ3" s="45" t="str">
        <f t="shared" ref="AQ3:AQ23" si="22">RIGHT(L3,1)</f>
        <v>☺</v>
      </c>
      <c r="AR3" s="45" t="str">
        <f t="shared" ref="AR3:AR23" si="23">RIGHT(M3,1)</f>
        <v>F</v>
      </c>
      <c r="AS3" s="45" t="str">
        <f t="shared" ref="AS3:AS23" si="24">RIGHT(N3,1)</f>
        <v>Z</v>
      </c>
      <c r="AT3" s="45" t="str">
        <f t="shared" ref="AT3:AT23" si="25">RIGHT(O3,1)</f>
        <v/>
      </c>
      <c r="AU3" s="45" t="str">
        <f t="shared" ref="AU3:AU23" si="26">RIGHT(P3,1)</f>
        <v>D</v>
      </c>
      <c r="AV3" s="45" t="str">
        <f t="shared" ref="AV3:AV23" si="27">RIGHT(Q3,1)</f>
        <v>©</v>
      </c>
      <c r="AW3" s="45" t="str">
        <f t="shared" ref="AW3:AW23" si="28">RIGHT(R3,1)</f>
        <v/>
      </c>
      <c r="AX3" s="45" t="str">
        <f t="shared" ref="AX3:AX23" si="29">RIGHT(T3,1)</f>
        <v>R</v>
      </c>
      <c r="AY3" s="4"/>
      <c r="AZ3" s="4"/>
      <c r="BA3" s="4"/>
      <c r="BB3" s="4"/>
      <c r="BC3" s="4"/>
      <c r="BD3" s="4"/>
      <c r="BE3" s="4"/>
      <c r="BF3" s="4"/>
      <c r="BG3" s="46"/>
      <c r="BH3" s="46"/>
      <c r="BI3" s="46"/>
      <c r="BJ3" s="46"/>
      <c r="BK3" s="46"/>
      <c r="BL3" s="46"/>
    </row>
    <row r="4" spans="1:64" ht="19.5" customHeight="1">
      <c r="A4" s="47">
        <v>44168</v>
      </c>
      <c r="B4" s="48" t="str">
        <f t="shared" si="0"/>
        <v>Thu</v>
      </c>
      <c r="C4" s="49" t="str">
        <f>Vzorci_vnosov!$A$4</f>
        <v>51</v>
      </c>
      <c r="D4" s="52" t="s">
        <v>75</v>
      </c>
      <c r="E4" s="49" t="str">
        <f>Vzorci_vnosov!$A$6</f>
        <v>KVIT</v>
      </c>
      <c r="F4" s="50" t="str">
        <f>Vzorci_vnosov!$A$7</f>
        <v>KVIT☻</v>
      </c>
      <c r="G4" s="58" t="str">
        <f>Vzorci_vnosov!$A$28</f>
        <v>KO</v>
      </c>
      <c r="H4" s="49" t="str">
        <f>Vzorci_vnosov!$A$5</f>
        <v>52</v>
      </c>
      <c r="I4" s="51" t="str">
        <f>Vzorci_vnosov!$A$23</f>
        <v>51☺</v>
      </c>
      <c r="J4" s="53" t="str">
        <f>Vzorci_vnosov!$A$11</f>
        <v>X</v>
      </c>
      <c r="K4" s="49" t="str">
        <f>Vzorci_vnosov!$A$6</f>
        <v>KVIT</v>
      </c>
      <c r="L4" s="53" t="str">
        <f>Vzorci_vnosov!$A$11</f>
        <v>X</v>
      </c>
      <c r="M4" s="49" t="str">
        <f>Vzorci_vnosov!$A$4</f>
        <v>51</v>
      </c>
      <c r="N4" s="52" t="s">
        <v>94</v>
      </c>
      <c r="O4" s="52"/>
      <c r="P4" s="49" t="str">
        <f>Vzorci_vnosov!$A$12</f>
        <v>D</v>
      </c>
      <c r="Q4" s="116" t="str">
        <f>Vzorci_vnosov!$A$48</f>
        <v>©</v>
      </c>
      <c r="R4" s="52"/>
      <c r="S4" s="53" t="s">
        <v>26</v>
      </c>
      <c r="T4" s="52" t="s">
        <v>13</v>
      </c>
      <c r="U4" s="26" t="str">
        <f>Vzorci_vnosov!$C$7</f>
        <v>MIO</v>
      </c>
      <c r="V4" s="43">
        <f t="shared" si="1"/>
        <v>1</v>
      </c>
      <c r="W4" s="43">
        <f t="shared" si="2"/>
        <v>1</v>
      </c>
      <c r="X4" s="43">
        <f t="shared" si="3"/>
        <v>2</v>
      </c>
      <c r="Y4" s="43">
        <f t="shared" si="4"/>
        <v>1</v>
      </c>
      <c r="Z4" s="43">
        <f t="shared" si="5"/>
        <v>0</v>
      </c>
      <c r="AA4" s="43">
        <f t="shared" si="6"/>
        <v>0</v>
      </c>
      <c r="AB4" s="43">
        <f t="shared" si="7"/>
        <v>0</v>
      </c>
      <c r="AC4" s="43">
        <f t="shared" si="8"/>
        <v>3</v>
      </c>
      <c r="AD4" s="44">
        <f t="shared" si="9"/>
        <v>-1</v>
      </c>
      <c r="AE4" s="44">
        <f t="shared" si="10"/>
        <v>2</v>
      </c>
      <c r="AF4" s="43">
        <f t="shared" si="11"/>
        <v>3</v>
      </c>
      <c r="AG4" s="5" t="str">
        <f>Vzorci_vnosov!$A$4</f>
        <v>51</v>
      </c>
      <c r="AH4" s="45" t="str">
        <f t="shared" si="13"/>
        <v>1</v>
      </c>
      <c r="AI4" s="45" t="str">
        <f t="shared" si="14"/>
        <v>F</v>
      </c>
      <c r="AJ4" s="45" t="str">
        <f t="shared" si="15"/>
        <v>T</v>
      </c>
      <c r="AK4" s="45" t="str">
        <f t="shared" si="16"/>
        <v>☻</v>
      </c>
      <c r="AL4" s="45" t="str">
        <f t="shared" si="17"/>
        <v>O</v>
      </c>
      <c r="AM4" s="45" t="str">
        <f t="shared" si="18"/>
        <v>2</v>
      </c>
      <c r="AN4" s="45" t="str">
        <f t="shared" si="19"/>
        <v>☺</v>
      </c>
      <c r="AO4" s="45" t="str">
        <f t="shared" si="20"/>
        <v>X</v>
      </c>
      <c r="AP4" s="45" t="str">
        <f t="shared" si="21"/>
        <v>T</v>
      </c>
      <c r="AQ4" s="45" t="str">
        <f t="shared" si="22"/>
        <v>X</v>
      </c>
      <c r="AR4" s="45" t="str">
        <f t="shared" si="23"/>
        <v>1</v>
      </c>
      <c r="AS4" s="45" t="str">
        <f t="shared" si="24"/>
        <v>Z</v>
      </c>
      <c r="AT4" s="45" t="str">
        <f t="shared" si="25"/>
        <v/>
      </c>
      <c r="AU4" s="45" t="str">
        <f t="shared" si="26"/>
        <v>D</v>
      </c>
      <c r="AV4" s="45" t="str">
        <f t="shared" si="27"/>
        <v>©</v>
      </c>
      <c r="AW4" s="45" t="str">
        <f t="shared" si="28"/>
        <v/>
      </c>
      <c r="AX4" s="45" t="str">
        <f t="shared" si="29"/>
        <v>Ž</v>
      </c>
      <c r="AY4" s="4"/>
      <c r="AZ4" s="4"/>
      <c r="BA4" s="4"/>
      <c r="BB4" s="4"/>
      <c r="BC4" s="4"/>
      <c r="BD4" s="4"/>
      <c r="BE4" s="4"/>
      <c r="BF4" s="4"/>
      <c r="BG4" s="46"/>
      <c r="BH4" s="46"/>
      <c r="BI4" s="46"/>
      <c r="BJ4" s="46"/>
      <c r="BK4" s="46"/>
      <c r="BL4" s="46"/>
    </row>
    <row r="5" spans="1:64" ht="19.5" customHeight="1">
      <c r="A5" s="47">
        <v>44169</v>
      </c>
      <c r="B5" s="48" t="str">
        <f t="shared" si="0"/>
        <v>Fri</v>
      </c>
      <c r="C5" s="49" t="str">
        <f>Vzorci_vnosov!$A$4</f>
        <v>51</v>
      </c>
      <c r="D5" s="52" t="s">
        <v>75</v>
      </c>
      <c r="E5" s="50" t="str">
        <f>Vzorci_vnosov!$A$7</f>
        <v>KVIT☻</v>
      </c>
      <c r="F5" s="53" t="str">
        <f>Vzorci_vnosov!$A$11</f>
        <v>X</v>
      </c>
      <c r="G5" s="80" t="str">
        <f>Vzorci_vnosov!$A$20</f>
        <v>☺</v>
      </c>
      <c r="H5" s="49" t="str">
        <f>Vzorci_vnosov!$A$5</f>
        <v>52</v>
      </c>
      <c r="I5" s="53" t="str">
        <f>Vzorci_vnosov!$A$11</f>
        <v>X</v>
      </c>
      <c r="J5" s="53" t="str">
        <f>Vzorci_vnosov!$A$26</f>
        <v>52¶</v>
      </c>
      <c r="K5" s="49" t="str">
        <f>Vzorci_vnosov!$A$6</f>
        <v>KVIT</v>
      </c>
      <c r="L5" s="49" t="str">
        <f>Vzorci_vnosov!$A$8</f>
        <v>U</v>
      </c>
      <c r="M5" s="49" t="str">
        <f>Vzorci_vnosov!$A$4</f>
        <v>51</v>
      </c>
      <c r="N5" s="102" t="str">
        <f>Vzorci_vnosov!$A$46</f>
        <v>©☻</v>
      </c>
      <c r="O5" s="52"/>
      <c r="P5" s="49" t="str">
        <f>Vzorci_vnosov!$A$12</f>
        <v>D</v>
      </c>
      <c r="Q5" s="116" t="str">
        <f>Vzorci_vnosov!$A$48</f>
        <v>©</v>
      </c>
      <c r="R5" s="52"/>
      <c r="S5" s="116" t="str">
        <f>Vzorci_vnosov!$A$48</f>
        <v>©</v>
      </c>
      <c r="T5" s="52" t="s">
        <v>9</v>
      </c>
      <c r="U5" s="26" t="str">
        <f>Vzorci_vnosov!$C$7</f>
        <v>MIO</v>
      </c>
      <c r="V5" s="43">
        <f t="shared" si="1"/>
        <v>2</v>
      </c>
      <c r="W5" s="43">
        <f t="shared" si="2"/>
        <v>1</v>
      </c>
      <c r="X5" s="43">
        <f t="shared" si="3"/>
        <v>2</v>
      </c>
      <c r="Y5" s="43">
        <f t="shared" si="4"/>
        <v>1</v>
      </c>
      <c r="Z5" s="43">
        <f t="shared" si="5"/>
        <v>0</v>
      </c>
      <c r="AA5" s="43">
        <f t="shared" si="6"/>
        <v>1</v>
      </c>
      <c r="AB5" s="43">
        <f t="shared" si="7"/>
        <v>1</v>
      </c>
      <c r="AC5" s="43">
        <f t="shared" si="8"/>
        <v>2</v>
      </c>
      <c r="AD5" s="44">
        <f t="shared" si="9"/>
        <v>-1</v>
      </c>
      <c r="AE5" s="44">
        <f t="shared" si="10"/>
        <v>2</v>
      </c>
      <c r="AF5" s="43">
        <f t="shared" si="11"/>
        <v>3</v>
      </c>
      <c r="AG5" s="5" t="str">
        <f>Vzorci_vnosov!$A$5</f>
        <v>52</v>
      </c>
      <c r="AH5" s="45" t="str">
        <f t="shared" si="13"/>
        <v>1</v>
      </c>
      <c r="AI5" s="45" t="str">
        <f t="shared" si="14"/>
        <v>F</v>
      </c>
      <c r="AJ5" s="45" t="str">
        <f t="shared" si="15"/>
        <v>☻</v>
      </c>
      <c r="AK5" s="45" t="str">
        <f t="shared" si="16"/>
        <v>X</v>
      </c>
      <c r="AL5" s="45" t="str">
        <f t="shared" si="17"/>
        <v>☺</v>
      </c>
      <c r="AM5" s="45" t="str">
        <f t="shared" si="18"/>
        <v>2</v>
      </c>
      <c r="AN5" s="45" t="str">
        <f t="shared" si="19"/>
        <v>X</v>
      </c>
      <c r="AO5" s="45" t="str">
        <f t="shared" si="20"/>
        <v>¶</v>
      </c>
      <c r="AP5" s="45" t="str">
        <f t="shared" si="21"/>
        <v>T</v>
      </c>
      <c r="AQ5" s="45" t="str">
        <f t="shared" si="22"/>
        <v>U</v>
      </c>
      <c r="AR5" s="45" t="str">
        <f t="shared" si="23"/>
        <v>1</v>
      </c>
      <c r="AS5" s="45" t="str">
        <f t="shared" si="24"/>
        <v>☻</v>
      </c>
      <c r="AT5" s="45" t="str">
        <f t="shared" si="25"/>
        <v/>
      </c>
      <c r="AU5" s="45" t="str">
        <f t="shared" si="26"/>
        <v>D</v>
      </c>
      <c r="AV5" s="45" t="str">
        <f t="shared" si="27"/>
        <v>©</v>
      </c>
      <c r="AW5" s="45" t="str">
        <f t="shared" si="28"/>
        <v/>
      </c>
      <c r="AX5" s="45" t="str">
        <f t="shared" si="29"/>
        <v>O</v>
      </c>
      <c r="AY5" s="4"/>
      <c r="AZ5" s="4"/>
      <c r="BA5" s="4"/>
      <c r="BB5" s="4"/>
      <c r="BC5" s="4"/>
      <c r="BD5" s="4"/>
      <c r="BE5" s="4"/>
      <c r="BF5" s="4"/>
      <c r="BG5" s="46"/>
      <c r="BH5" s="46"/>
      <c r="BI5" s="46"/>
      <c r="BJ5" s="46"/>
      <c r="BK5" s="46"/>
      <c r="BL5" s="46"/>
    </row>
    <row r="6" spans="1:64" ht="19.5" customHeight="1">
      <c r="A6" s="47">
        <v>44170</v>
      </c>
      <c r="B6" s="48" t="str">
        <f t="shared" si="0"/>
        <v>Sat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42" t="str">
        <f>Vzorci_vnosov!$A$21</f>
        <v>☺</v>
      </c>
      <c r="R6" s="52"/>
      <c r="S6" s="52"/>
      <c r="T6" s="52" t="s">
        <v>70</v>
      </c>
      <c r="U6" s="117" t="s">
        <v>11</v>
      </c>
      <c r="V6" s="43">
        <f t="shared" si="1"/>
        <v>0</v>
      </c>
      <c r="W6" s="43">
        <f t="shared" si="2"/>
        <v>1</v>
      </c>
      <c r="X6" s="43">
        <f t="shared" si="3"/>
        <v>0</v>
      </c>
      <c r="Y6" s="43">
        <f t="shared" si="4"/>
        <v>0</v>
      </c>
      <c r="Z6" s="43">
        <f t="shared" si="5"/>
        <v>0</v>
      </c>
      <c r="AA6" s="43">
        <f t="shared" si="6"/>
        <v>0</v>
      </c>
      <c r="AB6" s="43">
        <f t="shared" si="7"/>
        <v>0</v>
      </c>
      <c r="AC6" s="43">
        <f t="shared" si="8"/>
        <v>0</v>
      </c>
      <c r="AD6" s="44">
        <f t="shared" si="9"/>
        <v>13</v>
      </c>
      <c r="AE6" s="44">
        <f t="shared" si="10"/>
        <v>0</v>
      </c>
      <c r="AF6" s="43">
        <f t="shared" si="11"/>
        <v>0</v>
      </c>
      <c r="AG6" s="5" t="str">
        <f>Vzorci_vnosov!$A$6</f>
        <v>KVIT</v>
      </c>
      <c r="AH6" s="45" t="str">
        <f t="shared" si="13"/>
        <v/>
      </c>
      <c r="AI6" s="45" t="str">
        <f t="shared" si="14"/>
        <v/>
      </c>
      <c r="AJ6" s="45" t="str">
        <f t="shared" si="15"/>
        <v/>
      </c>
      <c r="AK6" s="45" t="str">
        <f t="shared" si="16"/>
        <v/>
      </c>
      <c r="AL6" s="45" t="str">
        <f t="shared" si="17"/>
        <v/>
      </c>
      <c r="AM6" s="45" t="str">
        <f t="shared" si="18"/>
        <v/>
      </c>
      <c r="AN6" s="45" t="str">
        <f t="shared" si="19"/>
        <v/>
      </c>
      <c r="AO6" s="45" t="str">
        <f t="shared" si="20"/>
        <v/>
      </c>
      <c r="AP6" s="45" t="str">
        <f t="shared" si="21"/>
        <v/>
      </c>
      <c r="AQ6" s="45" t="str">
        <f t="shared" si="22"/>
        <v/>
      </c>
      <c r="AR6" s="45" t="str">
        <f t="shared" si="23"/>
        <v/>
      </c>
      <c r="AS6" s="45" t="str">
        <f t="shared" si="24"/>
        <v/>
      </c>
      <c r="AT6" s="45" t="str">
        <f t="shared" si="25"/>
        <v/>
      </c>
      <c r="AU6" s="45" t="str">
        <f t="shared" si="26"/>
        <v/>
      </c>
      <c r="AV6" s="45" t="str">
        <f t="shared" si="27"/>
        <v>☺</v>
      </c>
      <c r="AW6" s="45" t="str">
        <f t="shared" si="28"/>
        <v/>
      </c>
      <c r="AX6" s="45" t="str">
        <f t="shared" si="29"/>
        <v>U</v>
      </c>
      <c r="AY6" s="4"/>
      <c r="AZ6" s="4"/>
      <c r="BA6" s="4"/>
      <c r="BB6" s="4"/>
      <c r="BC6" s="4"/>
      <c r="BD6" s="4"/>
      <c r="BE6" s="4"/>
      <c r="BF6" s="4"/>
      <c r="BG6" s="46"/>
      <c r="BH6" s="46"/>
      <c r="BI6" s="46"/>
      <c r="BJ6" s="46"/>
      <c r="BK6" s="46"/>
      <c r="BL6" s="46"/>
    </row>
    <row r="7" spans="1:64" ht="19.5" customHeight="1">
      <c r="A7" s="47">
        <v>44171</v>
      </c>
      <c r="B7" s="48" t="str">
        <f t="shared" si="0"/>
        <v>Sun</v>
      </c>
      <c r="C7" s="52"/>
      <c r="D7" s="52"/>
      <c r="E7" s="41" t="str">
        <f>Vzorci_vnosov!$A$14</f>
        <v>☻</v>
      </c>
      <c r="F7" s="52"/>
      <c r="G7" s="52"/>
      <c r="H7" s="52"/>
      <c r="I7" s="52"/>
      <c r="J7" s="52"/>
      <c r="K7" s="52"/>
      <c r="L7" s="42" t="str">
        <f>Vzorci_vnosov!$A$21</f>
        <v>☺</v>
      </c>
      <c r="M7" s="52"/>
      <c r="N7" s="102" t="str">
        <f>Vzorci_vnosov!$A$46</f>
        <v>©☻</v>
      </c>
      <c r="O7" s="52"/>
      <c r="P7" s="52"/>
      <c r="Q7" s="52"/>
      <c r="R7" s="52"/>
      <c r="S7" s="52"/>
      <c r="T7" s="52" t="s">
        <v>19</v>
      </c>
      <c r="U7" s="117" t="s">
        <v>11</v>
      </c>
      <c r="V7" s="43">
        <f t="shared" si="1"/>
        <v>2</v>
      </c>
      <c r="W7" s="43">
        <f t="shared" si="2"/>
        <v>1</v>
      </c>
      <c r="X7" s="43">
        <f t="shared" si="3"/>
        <v>0</v>
      </c>
      <c r="Y7" s="43">
        <f t="shared" si="4"/>
        <v>0</v>
      </c>
      <c r="Z7" s="43">
        <f t="shared" si="5"/>
        <v>0</v>
      </c>
      <c r="AA7" s="43">
        <f t="shared" si="6"/>
        <v>0</v>
      </c>
      <c r="AB7" s="43">
        <f t="shared" si="7"/>
        <v>0</v>
      </c>
      <c r="AC7" s="43">
        <f t="shared" si="8"/>
        <v>0</v>
      </c>
      <c r="AD7" s="44">
        <f t="shared" si="9"/>
        <v>11</v>
      </c>
      <c r="AE7" s="44">
        <f t="shared" si="10"/>
        <v>0</v>
      </c>
      <c r="AF7" s="43">
        <f t="shared" si="11"/>
        <v>0</v>
      </c>
      <c r="AG7" s="7" t="str">
        <f>Vzorci_vnosov!$A$7</f>
        <v>KVIT☻</v>
      </c>
      <c r="AH7" s="45" t="str">
        <f t="shared" si="13"/>
        <v/>
      </c>
      <c r="AI7" s="45" t="str">
        <f t="shared" si="14"/>
        <v/>
      </c>
      <c r="AJ7" s="45" t="str">
        <f t="shared" si="15"/>
        <v>☻</v>
      </c>
      <c r="AK7" s="45" t="str">
        <f t="shared" si="16"/>
        <v/>
      </c>
      <c r="AL7" s="45" t="str">
        <f t="shared" si="17"/>
        <v/>
      </c>
      <c r="AM7" s="45" t="str">
        <f t="shared" si="18"/>
        <v/>
      </c>
      <c r="AN7" s="45" t="str">
        <f t="shared" si="19"/>
        <v/>
      </c>
      <c r="AO7" s="45" t="str">
        <f t="shared" si="20"/>
        <v/>
      </c>
      <c r="AP7" s="45" t="str">
        <f t="shared" si="21"/>
        <v/>
      </c>
      <c r="AQ7" s="45" t="str">
        <f t="shared" si="22"/>
        <v>☺</v>
      </c>
      <c r="AR7" s="45" t="str">
        <f t="shared" si="23"/>
        <v/>
      </c>
      <c r="AS7" s="45" t="str">
        <f t="shared" si="24"/>
        <v>☻</v>
      </c>
      <c r="AT7" s="45" t="str">
        <f t="shared" si="25"/>
        <v/>
      </c>
      <c r="AU7" s="45" t="str">
        <f t="shared" si="26"/>
        <v/>
      </c>
      <c r="AV7" s="45" t="str">
        <f t="shared" si="27"/>
        <v/>
      </c>
      <c r="AW7" s="45" t="str">
        <f t="shared" si="28"/>
        <v/>
      </c>
      <c r="AX7" s="45" t="str">
        <f t="shared" si="29"/>
        <v>V</v>
      </c>
      <c r="AY7" s="4"/>
      <c r="AZ7" s="4"/>
      <c r="BA7" s="4" t="s">
        <v>103</v>
      </c>
      <c r="BB7" s="4"/>
      <c r="BC7" s="4"/>
      <c r="BD7" s="4"/>
      <c r="BE7" s="4"/>
      <c r="BF7" s="4"/>
      <c r="BG7" s="46"/>
      <c r="BH7" s="46"/>
      <c r="BI7" s="46"/>
      <c r="BJ7" s="46"/>
      <c r="BK7" s="46"/>
      <c r="BL7" s="46"/>
    </row>
    <row r="8" spans="1:64" ht="19.5" customHeight="1">
      <c r="A8" s="47">
        <v>44172</v>
      </c>
      <c r="B8" s="48" t="str">
        <f t="shared" si="0"/>
        <v>Mon</v>
      </c>
      <c r="C8" s="53" t="str">
        <f>Vzorci_vnosov!$A$26</f>
        <v>52¶</v>
      </c>
      <c r="D8" s="49" t="str">
        <f>Vzorci_vnosov!$A$6</f>
        <v>KVIT</v>
      </c>
      <c r="E8" s="53" t="str">
        <f>Vzorci_vnosov!$A$11</f>
        <v>X</v>
      </c>
      <c r="F8" s="50" t="str">
        <f>Vzorci_vnosov!$A$7</f>
        <v>KVIT☻</v>
      </c>
      <c r="G8" s="58" t="str">
        <f>Vzorci_vnosov!$A$28</f>
        <v>KO</v>
      </c>
      <c r="H8" s="49" t="str">
        <f>Vzorci_vnosov!$A$5</f>
        <v>52</v>
      </c>
      <c r="I8" s="51" t="str">
        <f>Vzorci_vnosov!$A$23</f>
        <v>51☺</v>
      </c>
      <c r="J8" s="49" t="str">
        <f>Vzorci_vnosov!$A$6</f>
        <v>KVIT</v>
      </c>
      <c r="K8" s="49" t="str">
        <f>Vzorci_vnosov!$A$15</f>
        <v>SO</v>
      </c>
      <c r="L8" s="53" t="str">
        <f>Vzorci_vnosov!$A$11</f>
        <v>X</v>
      </c>
      <c r="M8" s="49" t="str">
        <f>Vzorci_vnosov!$A$4</f>
        <v>51</v>
      </c>
      <c r="N8" s="52" t="s">
        <v>94</v>
      </c>
      <c r="O8" s="52"/>
      <c r="P8" s="49" t="str">
        <f>Vzorci_vnosov!$A$6</f>
        <v>KVIT</v>
      </c>
      <c r="Q8" s="49" t="str">
        <f>Vzorci_vnosov!$A$8</f>
        <v>U</v>
      </c>
      <c r="R8" s="52"/>
      <c r="S8" s="102" t="str">
        <f>Vzorci_vnosov!$A$46</f>
        <v>©☻</v>
      </c>
      <c r="T8" s="52" t="s">
        <v>13</v>
      </c>
      <c r="U8" s="26" t="str">
        <f>Vzorci_vnosov!$C$15</f>
        <v>BUT</v>
      </c>
      <c r="V8" s="43">
        <f t="shared" si="1"/>
        <v>1</v>
      </c>
      <c r="W8" s="43">
        <f t="shared" si="2"/>
        <v>1</v>
      </c>
      <c r="X8" s="43">
        <f t="shared" si="3"/>
        <v>1</v>
      </c>
      <c r="Y8" s="43">
        <f t="shared" si="4"/>
        <v>1</v>
      </c>
      <c r="Z8" s="43">
        <f t="shared" si="5"/>
        <v>0</v>
      </c>
      <c r="AA8" s="43">
        <f t="shared" si="6"/>
        <v>1</v>
      </c>
      <c r="AB8" s="43">
        <f t="shared" si="7"/>
        <v>1</v>
      </c>
      <c r="AC8" s="43">
        <f t="shared" si="8"/>
        <v>4</v>
      </c>
      <c r="AD8" s="44">
        <f t="shared" si="9"/>
        <v>-1</v>
      </c>
      <c r="AE8" s="44">
        <f t="shared" si="10"/>
        <v>2</v>
      </c>
      <c r="AF8" s="43">
        <f t="shared" si="11"/>
        <v>2</v>
      </c>
      <c r="AG8" s="5" t="str">
        <f>Vzorci_vnosov!$A$8</f>
        <v>U</v>
      </c>
      <c r="AH8" s="45" t="str">
        <f t="shared" si="13"/>
        <v>¶</v>
      </c>
      <c r="AI8" s="45" t="str">
        <f t="shared" si="14"/>
        <v>T</v>
      </c>
      <c r="AJ8" s="45" t="str">
        <f t="shared" si="15"/>
        <v>X</v>
      </c>
      <c r="AK8" s="45" t="str">
        <f t="shared" si="16"/>
        <v>☻</v>
      </c>
      <c r="AL8" s="45" t="str">
        <f t="shared" si="17"/>
        <v>O</v>
      </c>
      <c r="AM8" s="45" t="str">
        <f t="shared" si="18"/>
        <v>2</v>
      </c>
      <c r="AN8" s="45" t="str">
        <f t="shared" si="19"/>
        <v>☺</v>
      </c>
      <c r="AO8" s="45" t="str">
        <f t="shared" si="20"/>
        <v>T</v>
      </c>
      <c r="AP8" s="45" t="str">
        <f t="shared" si="21"/>
        <v>O</v>
      </c>
      <c r="AQ8" s="45" t="str">
        <f t="shared" si="22"/>
        <v>X</v>
      </c>
      <c r="AR8" s="45" t="str">
        <f t="shared" si="23"/>
        <v>1</v>
      </c>
      <c r="AS8" s="45" t="str">
        <f t="shared" si="24"/>
        <v>Z</v>
      </c>
      <c r="AT8" s="45" t="str">
        <f t="shared" si="25"/>
        <v/>
      </c>
      <c r="AU8" s="45" t="str">
        <f t="shared" si="26"/>
        <v>T</v>
      </c>
      <c r="AV8" s="45" t="str">
        <f t="shared" si="27"/>
        <v>U</v>
      </c>
      <c r="AW8" s="45" t="str">
        <f t="shared" si="28"/>
        <v/>
      </c>
      <c r="AX8" s="45" t="str">
        <f t="shared" si="29"/>
        <v>Ž</v>
      </c>
      <c r="AY8" s="4"/>
      <c r="AZ8" s="4"/>
      <c r="BA8" s="4"/>
      <c r="BB8" s="4"/>
      <c r="BC8" s="4"/>
      <c r="BD8" s="4"/>
      <c r="BE8" s="4"/>
      <c r="BF8" s="4"/>
      <c r="BG8" s="46"/>
      <c r="BH8" s="46"/>
      <c r="BI8" s="46"/>
      <c r="BJ8" s="46"/>
      <c r="BK8" s="46"/>
      <c r="BL8" s="46"/>
    </row>
    <row r="9" spans="1:64" ht="19.5" customHeight="1">
      <c r="A9" s="47">
        <v>44173</v>
      </c>
      <c r="B9" s="48" t="str">
        <f t="shared" si="0"/>
        <v>Tue</v>
      </c>
      <c r="C9" s="49" t="str">
        <f>Vzorci_vnosov!$A$5</f>
        <v>52</v>
      </c>
      <c r="D9" s="49" t="str">
        <f>Vzorci_vnosov!$A$6</f>
        <v>KVIT</v>
      </c>
      <c r="E9" s="49" t="str">
        <f>Vzorci_vnosov!$A$6</f>
        <v>KVIT</v>
      </c>
      <c r="F9" s="53" t="str">
        <f>Vzorci_vnosov!$A$11</f>
        <v>X</v>
      </c>
      <c r="G9" s="58" t="str">
        <f>Vzorci_vnosov!$A$28</f>
        <v>KO</v>
      </c>
      <c r="H9" s="49" t="str">
        <f>Vzorci_vnosov!$A$5</f>
        <v>52</v>
      </c>
      <c r="I9" s="53" t="str">
        <f>Vzorci_vnosov!$A$11</f>
        <v>X</v>
      </c>
      <c r="J9" s="50" t="str">
        <f>Vzorci_vnosov!$A$7</f>
        <v>KVIT☻</v>
      </c>
      <c r="K9" s="49" t="str">
        <f>Vzorci_vnosov!$A$15</f>
        <v>SO</v>
      </c>
      <c r="L9" s="49" t="str">
        <f>Vzorci_vnosov!$A$5</f>
        <v>52</v>
      </c>
      <c r="M9" s="49" t="str">
        <f>Vzorci_vnosov!$A$4</f>
        <v>51</v>
      </c>
      <c r="N9" s="52" t="s">
        <v>94</v>
      </c>
      <c r="O9" s="52"/>
      <c r="P9" s="116" t="str">
        <f>Vzorci_vnosov!$A$48</f>
        <v>©</v>
      </c>
      <c r="Q9" s="51" t="str">
        <f>Vzorci_vnosov!$A$23</f>
        <v>51☺</v>
      </c>
      <c r="R9" s="52"/>
      <c r="S9" s="53" t="str">
        <f>Vzorci_vnosov!$A$11</f>
        <v>X</v>
      </c>
      <c r="T9" s="52" t="s">
        <v>28</v>
      </c>
      <c r="U9" s="26" t="str">
        <f>Vzorci_vnosov!$C$15</f>
        <v>BUT</v>
      </c>
      <c r="V9" s="43">
        <f t="shared" si="1"/>
        <v>1</v>
      </c>
      <c r="W9" s="43">
        <f t="shared" si="2"/>
        <v>1</v>
      </c>
      <c r="X9" s="43">
        <f t="shared" si="3"/>
        <v>1</v>
      </c>
      <c r="Y9" s="43">
        <f t="shared" si="4"/>
        <v>3</v>
      </c>
      <c r="Z9" s="43">
        <f t="shared" si="5"/>
        <v>0</v>
      </c>
      <c r="AA9" s="43">
        <f t="shared" si="6"/>
        <v>0</v>
      </c>
      <c r="AB9" s="43">
        <f t="shared" si="7"/>
        <v>0</v>
      </c>
      <c r="AC9" s="43">
        <f t="shared" si="8"/>
        <v>3</v>
      </c>
      <c r="AD9" s="44">
        <f t="shared" si="9"/>
        <v>-1</v>
      </c>
      <c r="AE9" s="44">
        <f t="shared" si="10"/>
        <v>2</v>
      </c>
      <c r="AF9" s="43">
        <f t="shared" si="11"/>
        <v>4</v>
      </c>
      <c r="AG9" s="5" t="str">
        <f>Vzorci_vnosov!$A$9</f>
        <v>U☻</v>
      </c>
      <c r="AH9" s="45" t="str">
        <f t="shared" si="13"/>
        <v>2</v>
      </c>
      <c r="AI9" s="45" t="str">
        <f t="shared" si="14"/>
        <v>T</v>
      </c>
      <c r="AJ9" s="45" t="str">
        <f t="shared" si="15"/>
        <v>T</v>
      </c>
      <c r="AK9" s="45" t="str">
        <f t="shared" si="16"/>
        <v>X</v>
      </c>
      <c r="AL9" s="45" t="str">
        <f t="shared" si="17"/>
        <v>O</v>
      </c>
      <c r="AM9" s="45" t="str">
        <f t="shared" si="18"/>
        <v>2</v>
      </c>
      <c r="AN9" s="45" t="str">
        <f t="shared" si="19"/>
        <v>X</v>
      </c>
      <c r="AO9" s="45" t="str">
        <f t="shared" si="20"/>
        <v>☻</v>
      </c>
      <c r="AP9" s="45" t="str">
        <f t="shared" si="21"/>
        <v>O</v>
      </c>
      <c r="AQ9" s="45" t="str">
        <f t="shared" si="22"/>
        <v>2</v>
      </c>
      <c r="AR9" s="45" t="str">
        <f t="shared" si="23"/>
        <v>1</v>
      </c>
      <c r="AS9" s="45" t="str">
        <f t="shared" si="24"/>
        <v>Z</v>
      </c>
      <c r="AT9" s="45" t="str">
        <f t="shared" si="25"/>
        <v/>
      </c>
      <c r="AU9" s="45" t="str">
        <f t="shared" si="26"/>
        <v>©</v>
      </c>
      <c r="AV9" s="45" t="str">
        <f t="shared" si="27"/>
        <v>☺</v>
      </c>
      <c r="AW9" s="45" t="str">
        <f t="shared" si="28"/>
        <v/>
      </c>
      <c r="AX9" s="45" t="str">
        <f t="shared" si="29"/>
        <v>J</v>
      </c>
      <c r="AY9" s="4"/>
      <c r="AZ9" s="4"/>
      <c r="BA9" s="4"/>
      <c r="BB9" s="4"/>
      <c r="BC9" s="4"/>
      <c r="BD9" s="4"/>
      <c r="BE9" s="4"/>
      <c r="BF9" s="4"/>
      <c r="BG9" s="46"/>
      <c r="BH9" s="46"/>
      <c r="BI9" s="46"/>
      <c r="BJ9" s="46"/>
      <c r="BK9" s="46"/>
      <c r="BL9" s="46"/>
    </row>
    <row r="10" spans="1:64" ht="19.5" customHeight="1">
      <c r="A10" s="47">
        <v>44174</v>
      </c>
      <c r="B10" s="48" t="str">
        <f t="shared" si="0"/>
        <v>Wed</v>
      </c>
      <c r="C10" s="49" t="str">
        <f>Vzorci_vnosov!$A$4</f>
        <v>51</v>
      </c>
      <c r="D10" s="50" t="str">
        <f>Vzorci_vnosov!$A$7</f>
        <v>KVIT☻</v>
      </c>
      <c r="E10" s="49" t="str">
        <f>Vzorci_vnosov!$A$6</f>
        <v>KVIT</v>
      </c>
      <c r="F10" s="116" t="str">
        <f>Vzorci_vnosov!$A$48</f>
        <v>©</v>
      </c>
      <c r="G10" s="58" t="str">
        <f>Vzorci_vnosov!$A$28</f>
        <v>KO</v>
      </c>
      <c r="H10" s="102" t="str">
        <f>Vzorci_vnosov!$A$46</f>
        <v>©☻</v>
      </c>
      <c r="I10" s="49" t="str">
        <f>Vzorci_vnosov!$A$5</f>
        <v>52</v>
      </c>
      <c r="J10" s="53" t="str">
        <f>Vzorci_vnosov!$A$11</f>
        <v>X</v>
      </c>
      <c r="K10" s="49" t="str">
        <f>Vzorci_vnosov!$A$15</f>
        <v>SO</v>
      </c>
      <c r="L10" s="53" t="str">
        <f>Vzorci_vnosov!$A$26</f>
        <v>52¶</v>
      </c>
      <c r="M10" s="53" t="str">
        <f>Vzorci_vnosov!$A$35</f>
        <v>Ta</v>
      </c>
      <c r="N10" s="52" t="s">
        <v>94</v>
      </c>
      <c r="O10" s="52"/>
      <c r="P10" s="49" t="str">
        <f>Vzorci_vnosov!$A$6</f>
        <v>KVIT</v>
      </c>
      <c r="Q10" s="53" t="str">
        <f>Vzorci_vnosov!$A$11</f>
        <v>X</v>
      </c>
      <c r="R10" s="52"/>
      <c r="S10" s="116" t="str">
        <f>Vzorci_vnosov!$A$48</f>
        <v>©</v>
      </c>
      <c r="T10" s="52" t="s">
        <v>72</v>
      </c>
      <c r="U10" s="26" t="str">
        <f>Vzorci_vnosov!$C$15</f>
        <v>BUT</v>
      </c>
      <c r="V10" s="43">
        <f t="shared" si="1"/>
        <v>2</v>
      </c>
      <c r="W10" s="43">
        <f t="shared" si="2"/>
        <v>0</v>
      </c>
      <c r="X10" s="43">
        <f t="shared" si="3"/>
        <v>1</v>
      </c>
      <c r="Y10" s="43">
        <f t="shared" si="4"/>
        <v>1</v>
      </c>
      <c r="Z10" s="43">
        <f t="shared" si="5"/>
        <v>0</v>
      </c>
      <c r="AA10" s="43">
        <f t="shared" si="6"/>
        <v>1</v>
      </c>
      <c r="AB10" s="43">
        <f t="shared" si="7"/>
        <v>0</v>
      </c>
      <c r="AC10" s="43">
        <f t="shared" si="8"/>
        <v>3</v>
      </c>
      <c r="AD10" s="44">
        <f t="shared" si="9"/>
        <v>-1</v>
      </c>
      <c r="AE10" s="44">
        <f t="shared" si="10"/>
        <v>2</v>
      </c>
      <c r="AF10" s="43">
        <f t="shared" si="11"/>
        <v>2</v>
      </c>
      <c r="AG10" s="5" t="str">
        <f>Vzorci_vnosov!$A$10</f>
        <v>12-20</v>
      </c>
      <c r="AH10" s="45" t="str">
        <f t="shared" si="13"/>
        <v>1</v>
      </c>
      <c r="AI10" s="45" t="str">
        <f t="shared" si="14"/>
        <v>☻</v>
      </c>
      <c r="AJ10" s="45" t="str">
        <f t="shared" si="15"/>
        <v>T</v>
      </c>
      <c r="AK10" s="45" t="str">
        <f t="shared" si="16"/>
        <v>©</v>
      </c>
      <c r="AL10" s="45" t="str">
        <f t="shared" si="17"/>
        <v>O</v>
      </c>
      <c r="AM10" s="45" t="str">
        <f t="shared" si="18"/>
        <v>☻</v>
      </c>
      <c r="AN10" s="45" t="str">
        <f t="shared" si="19"/>
        <v>2</v>
      </c>
      <c r="AO10" s="45" t="str">
        <f t="shared" si="20"/>
        <v>X</v>
      </c>
      <c r="AP10" s="45" t="str">
        <f t="shared" si="21"/>
        <v>O</v>
      </c>
      <c r="AQ10" s="45" t="str">
        <f t="shared" si="22"/>
        <v>¶</v>
      </c>
      <c r="AR10" s="45" t="str">
        <f t="shared" si="23"/>
        <v>a</v>
      </c>
      <c r="AS10" s="45" t="str">
        <f t="shared" si="24"/>
        <v>Z</v>
      </c>
      <c r="AT10" s="45" t="str">
        <f t="shared" si="25"/>
        <v/>
      </c>
      <c r="AU10" s="45" t="str">
        <f t="shared" si="26"/>
        <v>T</v>
      </c>
      <c r="AV10" s="45" t="str">
        <f t="shared" si="27"/>
        <v>X</v>
      </c>
      <c r="AW10" s="45" t="str">
        <f t="shared" si="28"/>
        <v/>
      </c>
      <c r="AX10" s="45" t="str">
        <f t="shared" si="29"/>
        <v>R</v>
      </c>
      <c r="AY10" s="4"/>
      <c r="AZ10" s="4"/>
      <c r="BA10" s="4"/>
      <c r="BB10" s="4"/>
      <c r="BC10" s="4"/>
      <c r="BD10" s="4"/>
      <c r="BE10" s="4"/>
      <c r="BF10" s="4"/>
      <c r="BG10" s="46"/>
      <c r="BH10" s="46"/>
      <c r="BI10" s="46"/>
      <c r="BJ10" s="46"/>
      <c r="BK10" s="46"/>
      <c r="BL10" s="46"/>
    </row>
    <row r="11" spans="1:64" ht="19.5" customHeight="1">
      <c r="A11" s="47">
        <v>44175</v>
      </c>
      <c r="B11" s="48" t="str">
        <f t="shared" si="0"/>
        <v>Thu</v>
      </c>
      <c r="C11" s="49" t="str">
        <f>Vzorci_vnosov!$A$5</f>
        <v>52</v>
      </c>
      <c r="D11" s="53" t="str">
        <f>Vzorci_vnosov!$A$11</f>
        <v>X</v>
      </c>
      <c r="E11" s="49" t="str">
        <f>Vzorci_vnosov!$A$6</f>
        <v>KVIT</v>
      </c>
      <c r="F11" s="116" t="str">
        <f>Vzorci_vnosov!$A$48</f>
        <v>©</v>
      </c>
      <c r="G11" s="58" t="str">
        <f>Vzorci_vnosov!$A$28</f>
        <v>KO</v>
      </c>
      <c r="H11" s="53" t="str">
        <f>Vzorci_vnosov!$A$11</f>
        <v>X</v>
      </c>
      <c r="I11" s="51" t="str">
        <f>Vzorci_vnosov!$A$23</f>
        <v>51☺</v>
      </c>
      <c r="J11" s="49" t="str">
        <f>Vzorci_vnosov!$A$6</f>
        <v>KVIT</v>
      </c>
      <c r="K11" s="49" t="str">
        <f>Vzorci_vnosov!$A$6</f>
        <v>KVIT</v>
      </c>
      <c r="L11" s="49" t="str">
        <f>Vzorci_vnosov!$A$8</f>
        <v>U</v>
      </c>
      <c r="M11" s="49" t="str">
        <f>Vzorci_vnosov!$A$4</f>
        <v>51</v>
      </c>
      <c r="N11" s="52" t="s">
        <v>94</v>
      </c>
      <c r="O11" s="52"/>
      <c r="P11" s="53" t="str">
        <f>Vzorci_vnosov!$A$26</f>
        <v>52¶</v>
      </c>
      <c r="Q11" s="49" t="str">
        <f>Vzorci_vnosov!$A$5</f>
        <v>52</v>
      </c>
      <c r="R11" s="52"/>
      <c r="S11" s="50" t="str">
        <f>Vzorci_vnosov!$A$7</f>
        <v>KVIT☻</v>
      </c>
      <c r="T11" s="52" t="s">
        <v>70</v>
      </c>
      <c r="U11" s="26" t="str">
        <f>Vzorci_vnosov!$C$5</f>
        <v>KON</v>
      </c>
      <c r="V11" s="43">
        <f t="shared" si="1"/>
        <v>0</v>
      </c>
      <c r="W11" s="43">
        <f t="shared" si="2"/>
        <v>1</v>
      </c>
      <c r="X11" s="43">
        <f t="shared" si="3"/>
        <v>1</v>
      </c>
      <c r="Y11" s="43">
        <f t="shared" si="4"/>
        <v>2</v>
      </c>
      <c r="Z11" s="43">
        <f t="shared" si="5"/>
        <v>0</v>
      </c>
      <c r="AA11" s="43">
        <f t="shared" si="6"/>
        <v>1</v>
      </c>
      <c r="AB11" s="43">
        <f t="shared" si="7"/>
        <v>1</v>
      </c>
      <c r="AC11" s="43">
        <f t="shared" si="8"/>
        <v>3</v>
      </c>
      <c r="AD11" s="44">
        <f t="shared" si="9"/>
        <v>-1</v>
      </c>
      <c r="AE11" s="44">
        <f t="shared" si="10"/>
        <v>2</v>
      </c>
      <c r="AF11" s="43">
        <f t="shared" si="11"/>
        <v>3</v>
      </c>
      <c r="AG11" s="8" t="str">
        <f>Vzorci_vnosov!$A$11</f>
        <v>X</v>
      </c>
      <c r="AH11" s="45" t="str">
        <f t="shared" si="13"/>
        <v>2</v>
      </c>
      <c r="AI11" s="45" t="str">
        <f t="shared" si="14"/>
        <v>X</v>
      </c>
      <c r="AJ11" s="45" t="str">
        <f t="shared" si="15"/>
        <v>T</v>
      </c>
      <c r="AK11" s="45" t="str">
        <f t="shared" si="16"/>
        <v>©</v>
      </c>
      <c r="AL11" s="45" t="str">
        <f t="shared" si="17"/>
        <v>O</v>
      </c>
      <c r="AM11" s="45" t="str">
        <f t="shared" si="18"/>
        <v>X</v>
      </c>
      <c r="AN11" s="45" t="str">
        <f t="shared" si="19"/>
        <v>☺</v>
      </c>
      <c r="AO11" s="45" t="str">
        <f t="shared" si="20"/>
        <v>T</v>
      </c>
      <c r="AP11" s="45" t="str">
        <f t="shared" si="21"/>
        <v>T</v>
      </c>
      <c r="AQ11" s="45" t="str">
        <f t="shared" si="22"/>
        <v>U</v>
      </c>
      <c r="AR11" s="45" t="str">
        <f t="shared" si="23"/>
        <v>1</v>
      </c>
      <c r="AS11" s="45" t="str">
        <f t="shared" si="24"/>
        <v>Z</v>
      </c>
      <c r="AT11" s="45" t="str">
        <f t="shared" si="25"/>
        <v/>
      </c>
      <c r="AU11" s="45" t="str">
        <f t="shared" si="26"/>
        <v>¶</v>
      </c>
      <c r="AV11" s="45" t="str">
        <f t="shared" si="27"/>
        <v>2</v>
      </c>
      <c r="AW11" s="45" t="str">
        <f t="shared" si="28"/>
        <v/>
      </c>
      <c r="AX11" s="45" t="str">
        <f t="shared" si="29"/>
        <v>U</v>
      </c>
      <c r="AY11" s="4"/>
      <c r="AZ11" s="4"/>
      <c r="BA11" s="4"/>
      <c r="BB11" s="4"/>
      <c r="BC11" s="4"/>
      <c r="BD11" s="4"/>
      <c r="BE11" s="4"/>
      <c r="BF11" s="4"/>
      <c r="BG11" s="46"/>
      <c r="BH11" s="46"/>
      <c r="BI11" s="46"/>
      <c r="BJ11" s="46"/>
      <c r="BK11" s="46"/>
      <c r="BL11" s="46"/>
    </row>
    <row r="12" spans="1:64" ht="19.5" customHeight="1">
      <c r="A12" s="47">
        <v>44176</v>
      </c>
      <c r="B12" s="48" t="str">
        <f t="shared" si="0"/>
        <v>Fri</v>
      </c>
      <c r="C12" s="49" t="str">
        <f>Vzorci_vnosov!$A$12</f>
        <v>D</v>
      </c>
      <c r="D12" s="52" t="s">
        <v>75</v>
      </c>
      <c r="E12" s="49" t="str">
        <f>Vzorci_vnosov!$A$6</f>
        <v>KVIT</v>
      </c>
      <c r="F12" s="116" t="str">
        <f>Vzorci_vnosov!$A$48</f>
        <v>©</v>
      </c>
      <c r="G12" s="80" t="str">
        <f>Vzorci_vnosov!$A$20</f>
        <v>☺</v>
      </c>
      <c r="H12" s="49" t="str">
        <f>Vzorci_vnosov!$A$4</f>
        <v>51</v>
      </c>
      <c r="I12" s="53" t="str">
        <f>Vzorci_vnosov!$A$11</f>
        <v>X</v>
      </c>
      <c r="J12" s="49" t="str">
        <f>Vzorci_vnosov!$A$6</f>
        <v>KVIT</v>
      </c>
      <c r="K12" s="50" t="str">
        <f>Vzorci_vnosov!$A$7</f>
        <v>KVIT☻</v>
      </c>
      <c r="L12" s="49" t="s">
        <v>98</v>
      </c>
      <c r="M12" s="53" t="str">
        <f>Vzorci_vnosov!$A$26</f>
        <v>52¶</v>
      </c>
      <c r="N12" s="52" t="s">
        <v>94</v>
      </c>
      <c r="O12" s="52"/>
      <c r="P12" s="49" t="str">
        <f>Vzorci_vnosov!$A$6</f>
        <v>KVIT</v>
      </c>
      <c r="Q12" s="49" t="str">
        <f>Vzorci_vnosov!$A$5</f>
        <v>52</v>
      </c>
      <c r="R12" s="52"/>
      <c r="S12" s="53" t="str">
        <f>Vzorci_vnosov!$A$11</f>
        <v>X</v>
      </c>
      <c r="T12" s="52" t="s">
        <v>9</v>
      </c>
      <c r="U12" s="26" t="str">
        <f>Vzorci_vnosov!$C$5</f>
        <v>KON</v>
      </c>
      <c r="V12" s="43">
        <f t="shared" si="1"/>
        <v>1</v>
      </c>
      <c r="W12" s="43">
        <f t="shared" si="2"/>
        <v>1</v>
      </c>
      <c r="X12" s="43">
        <f t="shared" si="3"/>
        <v>1</v>
      </c>
      <c r="Y12" s="43">
        <f t="shared" si="4"/>
        <v>1</v>
      </c>
      <c r="Z12" s="43">
        <f t="shared" si="5"/>
        <v>0</v>
      </c>
      <c r="AA12" s="43">
        <f t="shared" si="6"/>
        <v>1</v>
      </c>
      <c r="AB12" s="43">
        <f t="shared" si="7"/>
        <v>0</v>
      </c>
      <c r="AC12" s="43">
        <f t="shared" si="8"/>
        <v>4</v>
      </c>
      <c r="AD12" s="44">
        <f t="shared" si="9"/>
        <v>-1</v>
      </c>
      <c r="AE12" s="44">
        <f t="shared" si="10"/>
        <v>1</v>
      </c>
      <c r="AF12" s="43">
        <f t="shared" si="11"/>
        <v>2</v>
      </c>
      <c r="AG12" s="5" t="str">
        <f>Vzorci_vnosov!$A$12</f>
        <v>D</v>
      </c>
      <c r="AH12" s="45" t="str">
        <f t="shared" si="13"/>
        <v>D</v>
      </c>
      <c r="AI12" s="45" t="str">
        <f t="shared" si="14"/>
        <v>F</v>
      </c>
      <c r="AJ12" s="45" t="str">
        <f t="shared" si="15"/>
        <v>T</v>
      </c>
      <c r="AK12" s="45" t="str">
        <f t="shared" si="16"/>
        <v>©</v>
      </c>
      <c r="AL12" s="45" t="str">
        <f t="shared" si="17"/>
        <v>☺</v>
      </c>
      <c r="AM12" s="45" t="str">
        <f t="shared" si="18"/>
        <v>1</v>
      </c>
      <c r="AN12" s="45" t="str">
        <f t="shared" si="19"/>
        <v>X</v>
      </c>
      <c r="AO12" s="45" t="str">
        <f t="shared" si="20"/>
        <v>T</v>
      </c>
      <c r="AP12" s="45" t="str">
        <f t="shared" si="21"/>
        <v>☻</v>
      </c>
      <c r="AQ12" s="45" t="str">
        <f t="shared" si="22"/>
        <v>G</v>
      </c>
      <c r="AR12" s="45" t="str">
        <f t="shared" si="23"/>
        <v>¶</v>
      </c>
      <c r="AS12" s="45" t="str">
        <f t="shared" si="24"/>
        <v>Z</v>
      </c>
      <c r="AT12" s="45" t="str">
        <f t="shared" si="25"/>
        <v/>
      </c>
      <c r="AU12" s="45" t="str">
        <f t="shared" si="26"/>
        <v>T</v>
      </c>
      <c r="AV12" s="45" t="str">
        <f t="shared" si="27"/>
        <v>2</v>
      </c>
      <c r="AW12" s="45" t="str">
        <f t="shared" si="28"/>
        <v/>
      </c>
      <c r="AX12" s="45" t="str">
        <f t="shared" si="29"/>
        <v>O</v>
      </c>
      <c r="AY12" s="4"/>
      <c r="AZ12" s="4"/>
      <c r="BA12" s="4"/>
      <c r="BB12" s="4"/>
      <c r="BC12" s="4"/>
      <c r="BD12" s="4"/>
      <c r="BE12" s="4"/>
      <c r="BF12" s="4"/>
      <c r="BG12" s="46"/>
      <c r="BH12" s="46"/>
      <c r="BI12" s="46"/>
      <c r="BJ12" s="46"/>
      <c r="BK12" s="46"/>
      <c r="BL12" s="46"/>
    </row>
    <row r="13" spans="1:64" ht="19.5" customHeight="1">
      <c r="A13" s="47">
        <v>44177</v>
      </c>
      <c r="B13" s="48" t="str">
        <f t="shared" si="0"/>
        <v>Sat</v>
      </c>
      <c r="C13" s="52"/>
      <c r="D13" s="41" t="str">
        <f>Vzorci_vnosov!$A$14</f>
        <v>☻</v>
      </c>
      <c r="E13" s="52"/>
      <c r="F13" s="52"/>
      <c r="G13" s="52"/>
      <c r="H13" s="42" t="str">
        <f>Vzorci_vnosov!$A$21</f>
        <v>☺</v>
      </c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 t="s">
        <v>11</v>
      </c>
      <c r="U13" s="117" t="s">
        <v>19</v>
      </c>
      <c r="V13" s="43">
        <f t="shared" si="1"/>
        <v>1</v>
      </c>
      <c r="W13" s="43">
        <f t="shared" si="2"/>
        <v>1</v>
      </c>
      <c r="X13" s="43">
        <f t="shared" si="3"/>
        <v>0</v>
      </c>
      <c r="Y13" s="43">
        <f t="shared" si="4"/>
        <v>0</v>
      </c>
      <c r="Z13" s="43">
        <f t="shared" si="5"/>
        <v>0</v>
      </c>
      <c r="AA13" s="43">
        <f t="shared" si="6"/>
        <v>0</v>
      </c>
      <c r="AB13" s="43">
        <f t="shared" si="7"/>
        <v>0</v>
      </c>
      <c r="AC13" s="43">
        <f t="shared" si="8"/>
        <v>0</v>
      </c>
      <c r="AD13" s="44">
        <f t="shared" si="9"/>
        <v>12</v>
      </c>
      <c r="AE13" s="44">
        <f t="shared" si="10"/>
        <v>0</v>
      </c>
      <c r="AF13" s="43">
        <f t="shared" si="11"/>
        <v>0</v>
      </c>
      <c r="AG13" s="5" t="str">
        <f>Vzorci_vnosov!$A$13</f>
        <v>BOL</v>
      </c>
      <c r="AH13" s="45" t="str">
        <f t="shared" si="13"/>
        <v/>
      </c>
      <c r="AI13" s="45" t="str">
        <f t="shared" si="14"/>
        <v>☻</v>
      </c>
      <c r="AJ13" s="45" t="str">
        <f t="shared" si="15"/>
        <v/>
      </c>
      <c r="AK13" s="45" t="str">
        <f t="shared" si="16"/>
        <v/>
      </c>
      <c r="AL13" s="45" t="str">
        <f t="shared" si="17"/>
        <v/>
      </c>
      <c r="AM13" s="45" t="str">
        <f t="shared" si="18"/>
        <v>☺</v>
      </c>
      <c r="AN13" s="45" t="str">
        <f t="shared" si="19"/>
        <v/>
      </c>
      <c r="AO13" s="45" t="str">
        <f t="shared" si="20"/>
        <v/>
      </c>
      <c r="AP13" s="45" t="str">
        <f t="shared" si="21"/>
        <v/>
      </c>
      <c r="AQ13" s="45" t="str">
        <f t="shared" si="22"/>
        <v/>
      </c>
      <c r="AR13" s="45" t="str">
        <f t="shared" si="23"/>
        <v/>
      </c>
      <c r="AS13" s="45" t="str">
        <f t="shared" si="24"/>
        <v/>
      </c>
      <c r="AT13" s="45" t="str">
        <f t="shared" si="25"/>
        <v/>
      </c>
      <c r="AU13" s="45" t="str">
        <f t="shared" si="26"/>
        <v/>
      </c>
      <c r="AV13" s="45" t="str">
        <f t="shared" si="27"/>
        <v/>
      </c>
      <c r="AW13" s="45" t="str">
        <f t="shared" si="28"/>
        <v/>
      </c>
      <c r="AX13" s="45" t="str">
        <f t="shared" si="29"/>
        <v>O</v>
      </c>
      <c r="AY13" s="4"/>
      <c r="AZ13" s="4"/>
      <c r="BA13" s="4"/>
      <c r="BB13" s="4"/>
      <c r="BC13" s="4"/>
      <c r="BD13" s="4"/>
      <c r="BE13" s="4"/>
      <c r="BF13" s="4"/>
      <c r="BG13" s="46"/>
      <c r="BH13" s="46"/>
      <c r="BI13" s="46"/>
      <c r="BJ13" s="46"/>
      <c r="BK13" s="46"/>
      <c r="BL13" s="46"/>
    </row>
    <row r="14" spans="1:64" ht="19.5" customHeight="1">
      <c r="A14" s="47">
        <v>44178</v>
      </c>
      <c r="B14" s="48" t="str">
        <f t="shared" si="0"/>
        <v>Sun</v>
      </c>
      <c r="C14" s="52"/>
      <c r="D14" s="52"/>
      <c r="E14" s="52"/>
      <c r="F14" s="52"/>
      <c r="G14" s="52"/>
      <c r="H14" s="52"/>
      <c r="I14" s="42" t="str">
        <f>Vzorci_vnosov!$A$21</f>
        <v>☺</v>
      </c>
      <c r="J14" s="52"/>
      <c r="K14" s="41" t="str">
        <f>Vzorci_vnosov!$A$14</f>
        <v>☻</v>
      </c>
      <c r="L14" s="52"/>
      <c r="M14" s="52"/>
      <c r="N14" s="52"/>
      <c r="O14" s="52"/>
      <c r="P14" s="52"/>
      <c r="Q14" s="52"/>
      <c r="R14" s="52"/>
      <c r="S14" s="52"/>
      <c r="T14" s="52" t="s">
        <v>13</v>
      </c>
      <c r="U14" s="117" t="s">
        <v>15</v>
      </c>
      <c r="V14" s="43">
        <f t="shared" si="1"/>
        <v>1</v>
      </c>
      <c r="W14" s="43">
        <f t="shared" si="2"/>
        <v>1</v>
      </c>
      <c r="X14" s="43">
        <f t="shared" si="3"/>
        <v>0</v>
      </c>
      <c r="Y14" s="43">
        <f t="shared" si="4"/>
        <v>0</v>
      </c>
      <c r="Z14" s="43">
        <f t="shared" si="5"/>
        <v>0</v>
      </c>
      <c r="AA14" s="43">
        <f t="shared" si="6"/>
        <v>0</v>
      </c>
      <c r="AB14" s="43">
        <f t="shared" si="7"/>
        <v>0</v>
      </c>
      <c r="AC14" s="43">
        <f t="shared" si="8"/>
        <v>0</v>
      </c>
      <c r="AD14" s="44">
        <f t="shared" si="9"/>
        <v>12</v>
      </c>
      <c r="AE14" s="44">
        <f t="shared" si="10"/>
        <v>0</v>
      </c>
      <c r="AF14" s="43">
        <f t="shared" si="11"/>
        <v>0</v>
      </c>
      <c r="AG14" s="9" t="str">
        <f>Vzorci_vnosov!$A$14</f>
        <v>☻</v>
      </c>
      <c r="AH14" s="45" t="str">
        <f t="shared" si="13"/>
        <v/>
      </c>
      <c r="AI14" s="45" t="str">
        <f t="shared" si="14"/>
        <v/>
      </c>
      <c r="AJ14" s="45" t="str">
        <f t="shared" si="15"/>
        <v/>
      </c>
      <c r="AK14" s="45" t="str">
        <f t="shared" si="16"/>
        <v/>
      </c>
      <c r="AL14" s="45" t="str">
        <f t="shared" si="17"/>
        <v/>
      </c>
      <c r="AM14" s="45" t="str">
        <f t="shared" si="18"/>
        <v/>
      </c>
      <c r="AN14" s="45" t="str">
        <f t="shared" si="19"/>
        <v>☺</v>
      </c>
      <c r="AO14" s="45" t="str">
        <f t="shared" si="20"/>
        <v/>
      </c>
      <c r="AP14" s="45" t="str">
        <f t="shared" si="21"/>
        <v>☻</v>
      </c>
      <c r="AQ14" s="45" t="str">
        <f t="shared" si="22"/>
        <v/>
      </c>
      <c r="AR14" s="45" t="str">
        <f t="shared" si="23"/>
        <v/>
      </c>
      <c r="AS14" s="45" t="str">
        <f t="shared" si="24"/>
        <v/>
      </c>
      <c r="AT14" s="45" t="str">
        <f t="shared" si="25"/>
        <v/>
      </c>
      <c r="AU14" s="45" t="str">
        <f t="shared" si="26"/>
        <v/>
      </c>
      <c r="AV14" s="45" t="str">
        <f t="shared" si="27"/>
        <v/>
      </c>
      <c r="AW14" s="45" t="str">
        <f t="shared" si="28"/>
        <v/>
      </c>
      <c r="AX14" s="45" t="str">
        <f t="shared" si="29"/>
        <v>Ž</v>
      </c>
      <c r="AY14" s="4"/>
      <c r="AZ14" s="4"/>
      <c r="BA14" s="4"/>
      <c r="BB14" s="4"/>
      <c r="BC14" s="4"/>
      <c r="BD14" s="4"/>
      <c r="BE14" s="4"/>
      <c r="BF14" s="4"/>
      <c r="BG14" s="46"/>
      <c r="BH14" s="46"/>
      <c r="BI14" s="46"/>
      <c r="BJ14" s="46"/>
      <c r="BK14" s="46"/>
      <c r="BL14" s="46"/>
    </row>
    <row r="15" spans="1:64" ht="19.5" customHeight="1">
      <c r="A15" s="47">
        <v>44179</v>
      </c>
      <c r="B15" s="48" t="str">
        <f t="shared" si="0"/>
        <v>Mon</v>
      </c>
      <c r="C15" s="49" t="str">
        <f>Vzorci_vnosov!$A$4</f>
        <v>51</v>
      </c>
      <c r="D15" s="49" t="str">
        <f>Vzorci_vnosov!$A$6</f>
        <v>KVIT</v>
      </c>
      <c r="E15" s="49" t="s">
        <v>99</v>
      </c>
      <c r="F15" s="49" t="str">
        <f>Vzorci_vnosov!$A$6</f>
        <v>KVIT</v>
      </c>
      <c r="G15" s="58" t="str">
        <f>Vzorci_vnosov!$A$28</f>
        <v>KO</v>
      </c>
      <c r="H15" s="49" t="str">
        <f>Vzorci_vnosov!$A$5</f>
        <v>52</v>
      </c>
      <c r="I15" s="53" t="str">
        <f>Vzorci_vnosov!$A$11</f>
        <v>X</v>
      </c>
      <c r="J15" s="116" t="str">
        <f>Vzorci_vnosov!$A$48</f>
        <v>©</v>
      </c>
      <c r="K15" s="53" t="str">
        <f>Vzorci_vnosov!$A$11</f>
        <v>X</v>
      </c>
      <c r="L15" s="51" t="str">
        <f>Vzorci_vnosov!$A$23</f>
        <v>51☺</v>
      </c>
      <c r="M15" s="49" t="str">
        <f>Vzorci_vnosov!$A$5</f>
        <v>52</v>
      </c>
      <c r="N15" s="49" t="str">
        <f>Vzorci_vnosov!$A$12</f>
        <v>D</v>
      </c>
      <c r="O15" s="52"/>
      <c r="P15" s="50" t="str">
        <f>Vzorci_vnosov!$A$7</f>
        <v>KVIT☻</v>
      </c>
      <c r="Q15" s="49" t="str">
        <f>Vzorci_vnosov!$A$6</f>
        <v>KVIT</v>
      </c>
      <c r="R15" s="52"/>
      <c r="S15" s="49" t="str">
        <f>Vzorci_vnosov!$A$8</f>
        <v>U</v>
      </c>
      <c r="T15" s="52" t="s">
        <v>19</v>
      </c>
      <c r="U15" s="26" t="str">
        <f>Vzorci_vnosov!$C$16</f>
        <v>ŽRJ</v>
      </c>
      <c r="V15" s="43">
        <f t="shared" si="1"/>
        <v>1</v>
      </c>
      <c r="W15" s="43">
        <f t="shared" si="2"/>
        <v>1</v>
      </c>
      <c r="X15" s="43">
        <f t="shared" si="3"/>
        <v>1</v>
      </c>
      <c r="Y15" s="43">
        <f t="shared" si="4"/>
        <v>2</v>
      </c>
      <c r="Z15" s="43">
        <f t="shared" si="5"/>
        <v>0</v>
      </c>
      <c r="AA15" s="43">
        <f t="shared" si="6"/>
        <v>0</v>
      </c>
      <c r="AB15" s="43">
        <f t="shared" si="7"/>
        <v>0</v>
      </c>
      <c r="AC15" s="43">
        <f t="shared" si="8"/>
        <v>4</v>
      </c>
      <c r="AD15" s="44">
        <f t="shared" si="9"/>
        <v>-1</v>
      </c>
      <c r="AE15" s="44">
        <f t="shared" si="10"/>
        <v>2</v>
      </c>
      <c r="AF15" s="43">
        <f t="shared" si="11"/>
        <v>3</v>
      </c>
      <c r="AG15" s="5" t="str">
        <f>Vzorci_vnosov!$A$15</f>
        <v>SO</v>
      </c>
      <c r="AH15" s="45" t="str">
        <f t="shared" si="13"/>
        <v>1</v>
      </c>
      <c r="AI15" s="45" t="str">
        <f t="shared" si="14"/>
        <v>T</v>
      </c>
      <c r="AJ15" s="45" t="str">
        <f t="shared" si="15"/>
        <v>R</v>
      </c>
      <c r="AK15" s="45" t="str">
        <f t="shared" si="16"/>
        <v>T</v>
      </c>
      <c r="AL15" s="45" t="str">
        <f t="shared" si="17"/>
        <v>O</v>
      </c>
      <c r="AM15" s="45" t="str">
        <f t="shared" si="18"/>
        <v>2</v>
      </c>
      <c r="AN15" s="45" t="str">
        <f t="shared" si="19"/>
        <v>X</v>
      </c>
      <c r="AO15" s="45" t="str">
        <f t="shared" si="20"/>
        <v>©</v>
      </c>
      <c r="AP15" s="45" t="str">
        <f t="shared" si="21"/>
        <v>X</v>
      </c>
      <c r="AQ15" s="45" t="str">
        <f t="shared" si="22"/>
        <v>☺</v>
      </c>
      <c r="AR15" s="45" t="str">
        <f t="shared" si="23"/>
        <v>2</v>
      </c>
      <c r="AS15" s="45" t="str">
        <f t="shared" si="24"/>
        <v>D</v>
      </c>
      <c r="AT15" s="45" t="str">
        <f t="shared" si="25"/>
        <v/>
      </c>
      <c r="AU15" s="45" t="str">
        <f t="shared" si="26"/>
        <v>☻</v>
      </c>
      <c r="AV15" s="45" t="str">
        <f t="shared" si="27"/>
        <v>T</v>
      </c>
      <c r="AW15" s="45" t="str">
        <f t="shared" si="28"/>
        <v/>
      </c>
      <c r="AX15" s="45" t="str">
        <f t="shared" si="29"/>
        <v>V</v>
      </c>
      <c r="AY15" s="4"/>
      <c r="AZ15" s="4"/>
      <c r="BA15" s="4"/>
      <c r="BB15" s="4"/>
      <c r="BC15" s="4"/>
      <c r="BD15" s="4"/>
      <c r="BE15" s="4"/>
      <c r="BF15" s="4"/>
      <c r="BG15" s="46"/>
      <c r="BH15" s="46"/>
      <c r="BI15" s="46"/>
      <c r="BJ15" s="46"/>
      <c r="BK15" s="46"/>
      <c r="BL15" s="46"/>
    </row>
    <row r="16" spans="1:64" ht="19.5" customHeight="1">
      <c r="A16" s="47">
        <v>44180</v>
      </c>
      <c r="B16" s="48" t="str">
        <f t="shared" si="0"/>
        <v>Tue</v>
      </c>
      <c r="C16" s="49" t="str">
        <f>Vzorci_vnosov!$A$5</f>
        <v>52</v>
      </c>
      <c r="D16" s="49" t="str">
        <f>Vzorci_vnosov!$A$6</f>
        <v>KVIT</v>
      </c>
      <c r="E16" s="49" t="s">
        <v>99</v>
      </c>
      <c r="F16" s="49" t="str">
        <f>Vzorci_vnosov!$A$6</f>
        <v>KVIT</v>
      </c>
      <c r="G16" s="58" t="str">
        <f>Vzorci_vnosov!$A$28</f>
        <v>KO</v>
      </c>
      <c r="H16" s="53" t="str">
        <f>Vzorci_vnosov!$A$32</f>
        <v>Am</v>
      </c>
      <c r="I16" s="49" t="str">
        <f>Vzorci_vnosov!$A$4</f>
        <v>51</v>
      </c>
      <c r="J16" s="116" t="str">
        <f>Vzorci_vnosov!$A$48</f>
        <v>©</v>
      </c>
      <c r="K16" s="53" t="str">
        <f>Vzorci_vnosov!$A$26</f>
        <v>52¶</v>
      </c>
      <c r="L16" s="53" t="str">
        <f>Vzorci_vnosov!$A$11</f>
        <v>X</v>
      </c>
      <c r="M16" s="49" t="str">
        <f>Vzorci_vnosov!$A$5</f>
        <v>52</v>
      </c>
      <c r="N16" s="80" t="str">
        <f>Vzorci_vnosov!$A$20</f>
        <v>☺</v>
      </c>
      <c r="O16" s="52"/>
      <c r="P16" s="53" t="str">
        <f>Vzorci_vnosov!$A$11</f>
        <v>X</v>
      </c>
      <c r="Q16" s="49" t="str">
        <f>Vzorci_vnosov!$A$6</f>
        <v>KVIT</v>
      </c>
      <c r="R16" s="52"/>
      <c r="S16" s="50" t="str">
        <f>Vzorci_vnosov!$A$7</f>
        <v>KVIT☻</v>
      </c>
      <c r="T16" s="52" t="s">
        <v>23</v>
      </c>
      <c r="U16" s="26" t="str">
        <f>Vzorci_vnosov!$C$16</f>
        <v>ŽRJ</v>
      </c>
      <c r="V16" s="43">
        <f t="shared" si="1"/>
        <v>0</v>
      </c>
      <c r="W16" s="43">
        <f t="shared" si="2"/>
        <v>1</v>
      </c>
      <c r="X16" s="43">
        <f t="shared" si="3"/>
        <v>1</v>
      </c>
      <c r="Y16" s="43">
        <f t="shared" si="4"/>
        <v>2</v>
      </c>
      <c r="Z16" s="43">
        <f t="shared" si="5"/>
        <v>0</v>
      </c>
      <c r="AA16" s="43">
        <f t="shared" si="6"/>
        <v>1</v>
      </c>
      <c r="AB16" s="43">
        <f t="shared" si="7"/>
        <v>0</v>
      </c>
      <c r="AC16" s="43">
        <f t="shared" si="8"/>
        <v>3</v>
      </c>
      <c r="AD16" s="44">
        <f t="shared" si="9"/>
        <v>-1</v>
      </c>
      <c r="AE16" s="44">
        <f t="shared" si="10"/>
        <v>2</v>
      </c>
      <c r="AF16" s="43">
        <f t="shared" si="11"/>
        <v>3</v>
      </c>
      <c r="AG16" s="8" t="str">
        <f>Vzorci_vnosov!$A$16</f>
        <v>☻</v>
      </c>
      <c r="AH16" s="45" t="str">
        <f t="shared" si="13"/>
        <v>2</v>
      </c>
      <c r="AI16" s="45" t="str">
        <f t="shared" si="14"/>
        <v>T</v>
      </c>
      <c r="AJ16" s="45" t="str">
        <f t="shared" si="15"/>
        <v>R</v>
      </c>
      <c r="AK16" s="45" t="str">
        <f t="shared" si="16"/>
        <v>T</v>
      </c>
      <c r="AL16" s="45" t="str">
        <f t="shared" si="17"/>
        <v>O</v>
      </c>
      <c r="AM16" s="45" t="str">
        <f t="shared" si="18"/>
        <v>m</v>
      </c>
      <c r="AN16" s="45" t="str">
        <f t="shared" si="19"/>
        <v>1</v>
      </c>
      <c r="AO16" s="45" t="str">
        <f t="shared" si="20"/>
        <v>©</v>
      </c>
      <c r="AP16" s="45" t="str">
        <f t="shared" si="21"/>
        <v>¶</v>
      </c>
      <c r="AQ16" s="45" t="str">
        <f t="shared" si="22"/>
        <v>X</v>
      </c>
      <c r="AR16" s="45" t="str">
        <f t="shared" si="23"/>
        <v>2</v>
      </c>
      <c r="AS16" s="45" t="str">
        <f t="shared" si="24"/>
        <v>☺</v>
      </c>
      <c r="AT16" s="45" t="str">
        <f t="shared" si="25"/>
        <v/>
      </c>
      <c r="AU16" s="45" t="str">
        <f t="shared" si="26"/>
        <v>X</v>
      </c>
      <c r="AV16" s="45" t="str">
        <f t="shared" si="27"/>
        <v>T</v>
      </c>
      <c r="AW16" s="45" t="str">
        <f t="shared" si="28"/>
        <v/>
      </c>
      <c r="AX16" s="45" t="str">
        <f t="shared" si="29"/>
        <v>R</v>
      </c>
      <c r="AY16" s="4"/>
      <c r="AZ16" s="4"/>
      <c r="BA16" s="4"/>
      <c r="BB16" s="4"/>
      <c r="BC16" s="4"/>
      <c r="BD16" s="4"/>
      <c r="BE16" s="4"/>
      <c r="BF16" s="4"/>
      <c r="BG16" s="46"/>
      <c r="BH16" s="46"/>
      <c r="BI16" s="46"/>
      <c r="BJ16" s="46"/>
      <c r="BK16" s="46"/>
      <c r="BL16" s="46"/>
    </row>
    <row r="17" spans="1:64" ht="19.5" customHeight="1">
      <c r="A17" s="47">
        <v>44181</v>
      </c>
      <c r="B17" s="48" t="str">
        <f t="shared" si="0"/>
        <v>Wed</v>
      </c>
      <c r="C17" s="49" t="str">
        <f>Vzorci_vnosov!$A$5</f>
        <v>52</v>
      </c>
      <c r="D17" s="50" t="str">
        <f>Vzorci_vnosov!$A$7</f>
        <v>KVIT☻</v>
      </c>
      <c r="E17" s="49" t="s">
        <v>99</v>
      </c>
      <c r="F17" s="49" t="str">
        <f>Vzorci_vnosov!$A$6</f>
        <v>KVIT</v>
      </c>
      <c r="G17" s="58" t="str">
        <f>Vzorci_vnosov!$A$28</f>
        <v>KO</v>
      </c>
      <c r="H17" s="116" t="str">
        <f>Vzorci_vnosov!$A$48</f>
        <v>©</v>
      </c>
      <c r="I17" s="49" t="str">
        <f>Vzorci_vnosov!$A$4</f>
        <v>51</v>
      </c>
      <c r="J17" s="102" t="str">
        <f>Vzorci_vnosov!$A$46</f>
        <v>©☻</v>
      </c>
      <c r="K17" s="49" t="str">
        <f>Vzorci_vnosov!$A$6</f>
        <v>KVIT</v>
      </c>
      <c r="L17" s="53" t="str">
        <f>Vzorci_vnosov!$A$35</f>
        <v>Ta</v>
      </c>
      <c r="M17" s="49" t="str">
        <f>Vzorci_vnosov!$A$5</f>
        <v>52</v>
      </c>
      <c r="N17" s="52" t="s">
        <v>94</v>
      </c>
      <c r="O17" s="52"/>
      <c r="P17" s="49" t="str">
        <f>Vzorci_vnosov!$A$6</f>
        <v>KVIT</v>
      </c>
      <c r="Q17" s="53" t="str">
        <f>Vzorci_vnosov!$A$35</f>
        <v>Ta</v>
      </c>
      <c r="R17" s="52"/>
      <c r="S17" s="53" t="str">
        <f>Vzorci_vnosov!$A$11</f>
        <v>X</v>
      </c>
      <c r="T17" s="52" t="s">
        <v>72</v>
      </c>
      <c r="U17" s="26" t="str">
        <f>Vzorci_vnosov!$C$16</f>
        <v>ŽRJ</v>
      </c>
      <c r="V17" s="43">
        <f t="shared" si="1"/>
        <v>2</v>
      </c>
      <c r="W17" s="43">
        <f t="shared" si="2"/>
        <v>0</v>
      </c>
      <c r="X17" s="43">
        <f t="shared" si="3"/>
        <v>1</v>
      </c>
      <c r="Y17" s="43">
        <f t="shared" si="4"/>
        <v>2</v>
      </c>
      <c r="Z17" s="43">
        <f t="shared" si="5"/>
        <v>0</v>
      </c>
      <c r="AA17" s="43">
        <f t="shared" si="6"/>
        <v>0</v>
      </c>
      <c r="AB17" s="43">
        <f t="shared" si="7"/>
        <v>0</v>
      </c>
      <c r="AC17" s="43">
        <f t="shared" si="8"/>
        <v>4</v>
      </c>
      <c r="AD17" s="44">
        <f t="shared" si="9"/>
        <v>-1</v>
      </c>
      <c r="AE17" s="44">
        <f t="shared" si="10"/>
        <v>0</v>
      </c>
      <c r="AF17" s="43">
        <f t="shared" si="11"/>
        <v>3</v>
      </c>
      <c r="AG17" s="10" t="str">
        <f>Vzorci_vnosov!$A$17</f>
        <v>51$</v>
      </c>
      <c r="AH17" s="45" t="str">
        <f t="shared" si="13"/>
        <v>2</v>
      </c>
      <c r="AI17" s="45" t="str">
        <f t="shared" si="14"/>
        <v>☻</v>
      </c>
      <c r="AJ17" s="45" t="str">
        <f t="shared" si="15"/>
        <v>R</v>
      </c>
      <c r="AK17" s="45" t="str">
        <f t="shared" si="16"/>
        <v>T</v>
      </c>
      <c r="AL17" s="45" t="str">
        <f t="shared" si="17"/>
        <v>O</v>
      </c>
      <c r="AM17" s="45" t="str">
        <f t="shared" si="18"/>
        <v>©</v>
      </c>
      <c r="AN17" s="45" t="str">
        <f t="shared" si="19"/>
        <v>1</v>
      </c>
      <c r="AO17" s="45" t="str">
        <f t="shared" si="20"/>
        <v>☻</v>
      </c>
      <c r="AP17" s="45" t="str">
        <f t="shared" si="21"/>
        <v>T</v>
      </c>
      <c r="AQ17" s="45" t="str">
        <f t="shared" si="22"/>
        <v>a</v>
      </c>
      <c r="AR17" s="45" t="str">
        <f t="shared" si="23"/>
        <v>2</v>
      </c>
      <c r="AS17" s="45" t="str">
        <f t="shared" si="24"/>
        <v>Z</v>
      </c>
      <c r="AT17" s="45" t="str">
        <f t="shared" si="25"/>
        <v/>
      </c>
      <c r="AU17" s="45" t="str">
        <f t="shared" si="26"/>
        <v>T</v>
      </c>
      <c r="AV17" s="45" t="str">
        <f t="shared" si="27"/>
        <v>a</v>
      </c>
      <c r="AW17" s="45" t="str">
        <f t="shared" si="28"/>
        <v/>
      </c>
      <c r="AX17" s="45" t="str">
        <f t="shared" si="29"/>
        <v>R</v>
      </c>
      <c r="AY17" s="4"/>
      <c r="AZ17" s="4"/>
      <c r="BA17" s="4"/>
      <c r="BB17" s="4"/>
      <c r="BC17" s="4"/>
      <c r="BD17" s="4"/>
      <c r="BE17" s="4"/>
      <c r="BF17" s="4"/>
      <c r="BG17" s="46"/>
      <c r="BH17" s="46"/>
      <c r="BI17" s="46"/>
      <c r="BJ17" s="46"/>
      <c r="BK17" s="46"/>
      <c r="BL17" s="46"/>
    </row>
    <row r="18" spans="1:64" ht="19.5" customHeight="1">
      <c r="A18" s="47">
        <v>44182</v>
      </c>
      <c r="B18" s="48" t="str">
        <f t="shared" si="0"/>
        <v>Thu</v>
      </c>
      <c r="C18" s="49" t="str">
        <f>Vzorci_vnosov!$A$5</f>
        <v>52</v>
      </c>
      <c r="D18" s="53" t="str">
        <f>Vzorci_vnosov!$A$11</f>
        <v>X</v>
      </c>
      <c r="E18" s="49" t="s">
        <v>99</v>
      </c>
      <c r="F18" s="49" t="str">
        <f>Vzorci_vnosov!$A$6</f>
        <v>KVIT</v>
      </c>
      <c r="G18" s="58" t="str">
        <f>Vzorci_vnosov!$A$28</f>
        <v>KO</v>
      </c>
      <c r="H18" s="116" t="str">
        <f>Vzorci_vnosov!$A$48</f>
        <v>©</v>
      </c>
      <c r="I18" s="49" t="str">
        <f>Vzorci_vnosov!$A$4</f>
        <v>51</v>
      </c>
      <c r="J18" s="53" t="str">
        <f>Vzorci_vnosov!$A$11</f>
        <v>X</v>
      </c>
      <c r="K18" s="50" t="str">
        <f>Vzorci_vnosov!$A$7</f>
        <v>KVIT☻</v>
      </c>
      <c r="L18" s="49" t="s">
        <v>74</v>
      </c>
      <c r="M18" s="49" t="s">
        <v>76</v>
      </c>
      <c r="N18" s="80" t="str">
        <f>Vzorci_vnosov!$A$20</f>
        <v>☺</v>
      </c>
      <c r="O18" s="52"/>
      <c r="P18" s="49" t="str">
        <f>Vzorci_vnosov!$A$6</f>
        <v>KVIT</v>
      </c>
      <c r="Q18" s="49" t="str">
        <f>Vzorci_vnosov!$A$12</f>
        <v>D</v>
      </c>
      <c r="R18" s="52"/>
      <c r="S18" s="49" t="s">
        <v>76</v>
      </c>
      <c r="T18" s="52" t="s">
        <v>23</v>
      </c>
      <c r="U18" s="26" t="str">
        <f>Vzorci_vnosov!$C$16</f>
        <v>ŽRJ</v>
      </c>
      <c r="V18" s="43">
        <f t="shared" si="1"/>
        <v>1</v>
      </c>
      <c r="W18" s="43">
        <f t="shared" si="2"/>
        <v>1</v>
      </c>
      <c r="X18" s="43">
        <f t="shared" si="3"/>
        <v>1</v>
      </c>
      <c r="Y18" s="43">
        <f t="shared" si="4"/>
        <v>1</v>
      </c>
      <c r="Z18" s="43">
        <f t="shared" si="5"/>
        <v>0</v>
      </c>
      <c r="AA18" s="43">
        <f t="shared" si="6"/>
        <v>0</v>
      </c>
      <c r="AB18" s="43">
        <f t="shared" si="7"/>
        <v>0</v>
      </c>
      <c r="AC18" s="43">
        <f t="shared" si="8"/>
        <v>3</v>
      </c>
      <c r="AD18" s="44">
        <f t="shared" si="9"/>
        <v>-1</v>
      </c>
      <c r="AE18" s="44">
        <f t="shared" si="10"/>
        <v>2</v>
      </c>
      <c r="AF18" s="43">
        <f t="shared" si="11"/>
        <v>2</v>
      </c>
      <c r="AG18" s="10" t="str">
        <f>Vzorci_vnosov!$A$18</f>
        <v>52$</v>
      </c>
      <c r="AH18" s="45" t="str">
        <f t="shared" si="13"/>
        <v>2</v>
      </c>
      <c r="AI18" s="45" t="str">
        <f t="shared" si="14"/>
        <v>X</v>
      </c>
      <c r="AJ18" s="45" t="str">
        <f t="shared" si="15"/>
        <v>R</v>
      </c>
      <c r="AK18" s="45" t="str">
        <f t="shared" si="16"/>
        <v>T</v>
      </c>
      <c r="AL18" s="45" t="str">
        <f t="shared" si="17"/>
        <v>O</v>
      </c>
      <c r="AM18" s="45" t="str">
        <f t="shared" si="18"/>
        <v>©</v>
      </c>
      <c r="AN18" s="45" t="str">
        <f t="shared" si="19"/>
        <v>1</v>
      </c>
      <c r="AO18" s="45" t="str">
        <f t="shared" si="20"/>
        <v>X</v>
      </c>
      <c r="AP18" s="45" t="str">
        <f t="shared" si="21"/>
        <v>☻</v>
      </c>
      <c r="AQ18" s="45" t="str">
        <f t="shared" si="22"/>
        <v>K</v>
      </c>
      <c r="AR18" s="45" t="str">
        <f t="shared" si="23"/>
        <v>K</v>
      </c>
      <c r="AS18" s="45" t="str">
        <f t="shared" si="24"/>
        <v>☺</v>
      </c>
      <c r="AT18" s="45" t="str">
        <f t="shared" si="25"/>
        <v/>
      </c>
      <c r="AU18" s="45" t="str">
        <f t="shared" si="26"/>
        <v>T</v>
      </c>
      <c r="AV18" s="45" t="str">
        <f t="shared" si="27"/>
        <v>D</v>
      </c>
      <c r="AW18" s="45" t="str">
        <f t="shared" si="28"/>
        <v/>
      </c>
      <c r="AX18" s="45" t="str">
        <f t="shared" si="29"/>
        <v>R</v>
      </c>
      <c r="AY18" s="4"/>
      <c r="AZ18" s="4"/>
      <c r="BA18" s="4"/>
      <c r="BB18" s="4"/>
      <c r="BC18" s="4"/>
      <c r="BD18" s="4"/>
      <c r="BE18" s="4"/>
      <c r="BF18" s="4"/>
      <c r="BG18" s="46"/>
      <c r="BH18" s="46"/>
      <c r="BI18" s="46"/>
      <c r="BJ18" s="46"/>
      <c r="BK18" s="46"/>
      <c r="BL18" s="46"/>
    </row>
    <row r="19" spans="1:64" ht="19.5" customHeight="1">
      <c r="A19" s="47">
        <v>44183</v>
      </c>
      <c r="B19" s="48" t="str">
        <f t="shared" si="0"/>
        <v>Fri</v>
      </c>
      <c r="C19" s="49" t="str">
        <f>Vzorci_vnosov!$A$5</f>
        <v>52</v>
      </c>
      <c r="D19" s="49" t="str">
        <f>Vzorci_vnosov!$A$6</f>
        <v>KVIT</v>
      </c>
      <c r="E19" s="49" t="str">
        <f>Vzorci_vnosov!$A$13</f>
        <v>BOL</v>
      </c>
      <c r="F19" s="50" t="str">
        <f>Vzorci_vnosov!$A$7</f>
        <v>KVIT☻</v>
      </c>
      <c r="G19" s="80" t="str">
        <f>Vzorci_vnosov!$A$20</f>
        <v>☺</v>
      </c>
      <c r="H19" s="116" t="str">
        <f>Vzorci_vnosov!$A$48</f>
        <v>©</v>
      </c>
      <c r="I19" s="49" t="str">
        <f>Vzorci_vnosov!$A$4</f>
        <v>51</v>
      </c>
      <c r="J19" s="49" t="str">
        <f>Vzorci_vnosov!$A$12</f>
        <v>D</v>
      </c>
      <c r="K19" s="53" t="str">
        <f>Vzorci_vnosov!$A$11</f>
        <v>X</v>
      </c>
      <c r="L19" s="49" t="str">
        <f>Vzorci_vnosov!$A$5</f>
        <v>52</v>
      </c>
      <c r="M19" s="49" t="s">
        <v>76</v>
      </c>
      <c r="N19" s="53" t="str">
        <f>Vzorci_vnosov!$A$11</f>
        <v>X</v>
      </c>
      <c r="O19" s="52"/>
      <c r="P19" s="49" t="str">
        <f>Vzorci_vnosov!$A$6</f>
        <v>KVIT</v>
      </c>
      <c r="Q19" s="49" t="str">
        <f>Vzorci_vnosov!$A$12</f>
        <v>D</v>
      </c>
      <c r="R19" s="52"/>
      <c r="S19" s="49" t="s">
        <v>76</v>
      </c>
      <c r="T19" s="52" t="s">
        <v>9</v>
      </c>
      <c r="U19" s="26" t="str">
        <f>Vzorci_vnosov!$C$16</f>
        <v>ŽRJ</v>
      </c>
      <c r="V19" s="43">
        <f t="shared" si="1"/>
        <v>1</v>
      </c>
      <c r="W19" s="43">
        <f t="shared" si="2"/>
        <v>1</v>
      </c>
      <c r="X19" s="43">
        <f t="shared" si="3"/>
        <v>1</v>
      </c>
      <c r="Y19" s="43">
        <f t="shared" si="4"/>
        <v>2</v>
      </c>
      <c r="Z19" s="43">
        <f t="shared" si="5"/>
        <v>0</v>
      </c>
      <c r="AA19" s="43">
        <f t="shared" si="6"/>
        <v>0</v>
      </c>
      <c r="AB19" s="43">
        <f t="shared" si="7"/>
        <v>0</v>
      </c>
      <c r="AC19" s="43">
        <f t="shared" si="8"/>
        <v>3</v>
      </c>
      <c r="AD19" s="44">
        <f t="shared" si="9"/>
        <v>-1</v>
      </c>
      <c r="AE19" s="44">
        <f t="shared" si="10"/>
        <v>2</v>
      </c>
      <c r="AF19" s="43">
        <f t="shared" si="11"/>
        <v>3</v>
      </c>
      <c r="AG19" s="11" t="str">
        <f>Vzorci_vnosov!$A$19</f>
        <v>KVIT$</v>
      </c>
      <c r="AH19" s="45" t="str">
        <f t="shared" si="13"/>
        <v>2</v>
      </c>
      <c r="AI19" s="45" t="str">
        <f t="shared" si="14"/>
        <v>T</v>
      </c>
      <c r="AJ19" s="45" t="str">
        <f t="shared" si="15"/>
        <v>L</v>
      </c>
      <c r="AK19" s="45" t="str">
        <f t="shared" si="16"/>
        <v>☻</v>
      </c>
      <c r="AL19" s="45" t="str">
        <f t="shared" si="17"/>
        <v>☺</v>
      </c>
      <c r="AM19" s="45" t="str">
        <f t="shared" si="18"/>
        <v>©</v>
      </c>
      <c r="AN19" s="45" t="str">
        <f t="shared" si="19"/>
        <v>1</v>
      </c>
      <c r="AO19" s="45" t="str">
        <f t="shared" si="20"/>
        <v>D</v>
      </c>
      <c r="AP19" s="45" t="str">
        <f t="shared" si="21"/>
        <v>X</v>
      </c>
      <c r="AQ19" s="45" t="str">
        <f t="shared" si="22"/>
        <v>2</v>
      </c>
      <c r="AR19" s="45" t="str">
        <f t="shared" si="23"/>
        <v>K</v>
      </c>
      <c r="AS19" s="45" t="str">
        <f t="shared" si="24"/>
        <v>X</v>
      </c>
      <c r="AT19" s="45" t="str">
        <f t="shared" si="25"/>
        <v/>
      </c>
      <c r="AU19" s="45" t="str">
        <f t="shared" si="26"/>
        <v>T</v>
      </c>
      <c r="AV19" s="45" t="str">
        <f t="shared" si="27"/>
        <v>D</v>
      </c>
      <c r="AW19" s="45" t="str">
        <f t="shared" si="28"/>
        <v/>
      </c>
      <c r="AX19" s="45" t="str">
        <f t="shared" si="29"/>
        <v>O</v>
      </c>
      <c r="AY19" s="4"/>
      <c r="AZ19" s="4"/>
      <c r="BA19" s="4"/>
      <c r="BB19" s="4"/>
      <c r="BC19" s="4"/>
      <c r="BD19" s="4"/>
      <c r="BE19" s="4"/>
      <c r="BF19" s="4"/>
      <c r="BG19" s="46"/>
      <c r="BH19" s="46"/>
      <c r="BI19" s="46"/>
      <c r="BJ19" s="46"/>
      <c r="BK19" s="46"/>
      <c r="BL19" s="46"/>
    </row>
    <row r="20" spans="1:64" ht="19.5" customHeight="1">
      <c r="A20" s="47">
        <v>44184</v>
      </c>
      <c r="B20" s="48" t="str">
        <f t="shared" si="0"/>
        <v>Sat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41" t="str">
        <f>Vzorci_vnosov!$A$14</f>
        <v>☻</v>
      </c>
      <c r="Q20" s="52"/>
      <c r="R20" s="52"/>
      <c r="S20" s="52"/>
      <c r="T20" s="52" t="s">
        <v>70</v>
      </c>
      <c r="U20" s="117" t="s">
        <v>15</v>
      </c>
      <c r="V20" s="43">
        <f t="shared" si="1"/>
        <v>1</v>
      </c>
      <c r="W20" s="43">
        <f t="shared" si="2"/>
        <v>0</v>
      </c>
      <c r="X20" s="43">
        <f t="shared" si="3"/>
        <v>0</v>
      </c>
      <c r="Y20" s="43">
        <f t="shared" si="4"/>
        <v>0</v>
      </c>
      <c r="Z20" s="43">
        <f t="shared" si="5"/>
        <v>0</v>
      </c>
      <c r="AA20" s="43">
        <f t="shared" si="6"/>
        <v>0</v>
      </c>
      <c r="AB20" s="43">
        <f t="shared" si="7"/>
        <v>0</v>
      </c>
      <c r="AC20" s="43">
        <f t="shared" si="8"/>
        <v>0</v>
      </c>
      <c r="AD20" s="44">
        <f t="shared" si="9"/>
        <v>13</v>
      </c>
      <c r="AE20" s="44">
        <f t="shared" si="10"/>
        <v>0</v>
      </c>
      <c r="AF20" s="43">
        <f t="shared" si="11"/>
        <v>0</v>
      </c>
      <c r="AG20" s="12" t="str">
        <f>Vzorci_vnosov!$A$20</f>
        <v>☺</v>
      </c>
      <c r="AH20" s="45" t="str">
        <f t="shared" si="13"/>
        <v/>
      </c>
      <c r="AI20" s="45" t="str">
        <f t="shared" si="14"/>
        <v/>
      </c>
      <c r="AJ20" s="45" t="str">
        <f t="shared" si="15"/>
        <v/>
      </c>
      <c r="AK20" s="45" t="str">
        <f t="shared" si="16"/>
        <v/>
      </c>
      <c r="AL20" s="45" t="str">
        <f t="shared" si="17"/>
        <v/>
      </c>
      <c r="AM20" s="45" t="str">
        <f t="shared" si="18"/>
        <v/>
      </c>
      <c r="AN20" s="45" t="str">
        <f t="shared" si="19"/>
        <v/>
      </c>
      <c r="AO20" s="45" t="str">
        <f t="shared" si="20"/>
        <v/>
      </c>
      <c r="AP20" s="45" t="str">
        <f t="shared" si="21"/>
        <v/>
      </c>
      <c r="AQ20" s="45" t="str">
        <f t="shared" si="22"/>
        <v/>
      </c>
      <c r="AR20" s="45" t="str">
        <f t="shared" si="23"/>
        <v/>
      </c>
      <c r="AS20" s="45" t="str">
        <f t="shared" si="24"/>
        <v/>
      </c>
      <c r="AT20" s="45" t="str">
        <f t="shared" si="25"/>
        <v/>
      </c>
      <c r="AU20" s="45" t="str">
        <f t="shared" si="26"/>
        <v>☻</v>
      </c>
      <c r="AV20" s="45" t="str">
        <f t="shared" si="27"/>
        <v/>
      </c>
      <c r="AW20" s="45" t="str">
        <f t="shared" si="28"/>
        <v/>
      </c>
      <c r="AX20" s="45" t="str">
        <f t="shared" si="29"/>
        <v>U</v>
      </c>
      <c r="AY20" s="4"/>
      <c r="AZ20" s="4"/>
      <c r="BA20" s="4"/>
      <c r="BB20" s="4"/>
      <c r="BC20" s="4"/>
      <c r="BD20" s="4"/>
      <c r="BE20" s="4"/>
      <c r="BF20" s="4"/>
      <c r="BG20" s="46"/>
      <c r="BH20" s="46"/>
      <c r="BI20" s="46"/>
      <c r="BJ20" s="46"/>
      <c r="BK20" s="46"/>
      <c r="BL20" s="46"/>
    </row>
    <row r="21" spans="1:64" ht="19.5" customHeight="1">
      <c r="A21" s="47">
        <v>44185</v>
      </c>
      <c r="B21" s="48" t="str">
        <f t="shared" si="0"/>
        <v>Sun</v>
      </c>
      <c r="C21" s="52"/>
      <c r="D21" s="52"/>
      <c r="E21" s="52"/>
      <c r="F21" s="41" t="str">
        <f>Vzorci_vnosov!$A$14</f>
        <v>☻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42" t="str">
        <f>Vzorci_vnosov!$A$21</f>
        <v>☺</v>
      </c>
      <c r="R21" s="52"/>
      <c r="S21" s="52"/>
      <c r="T21" s="52" t="s">
        <v>28</v>
      </c>
      <c r="U21" s="117" t="s">
        <v>15</v>
      </c>
      <c r="V21" s="43">
        <f t="shared" si="1"/>
        <v>1</v>
      </c>
      <c r="W21" s="43">
        <f t="shared" si="2"/>
        <v>1</v>
      </c>
      <c r="X21" s="43">
        <f t="shared" si="3"/>
        <v>0</v>
      </c>
      <c r="Y21" s="43">
        <f t="shared" si="4"/>
        <v>0</v>
      </c>
      <c r="Z21" s="43">
        <f t="shared" si="5"/>
        <v>0</v>
      </c>
      <c r="AA21" s="43">
        <f t="shared" si="6"/>
        <v>0</v>
      </c>
      <c r="AB21" s="43">
        <f t="shared" si="7"/>
        <v>0</v>
      </c>
      <c r="AC21" s="43">
        <f t="shared" si="8"/>
        <v>0</v>
      </c>
      <c r="AD21" s="44">
        <f t="shared" si="9"/>
        <v>12</v>
      </c>
      <c r="AE21" s="44">
        <f t="shared" si="10"/>
        <v>0</v>
      </c>
      <c r="AF21" s="43">
        <f t="shared" si="11"/>
        <v>0</v>
      </c>
      <c r="AG21" s="13" t="str">
        <f>Vzorci_vnosov!$A$21</f>
        <v>☺</v>
      </c>
      <c r="AH21" s="45" t="str">
        <f t="shared" si="13"/>
        <v/>
      </c>
      <c r="AI21" s="45" t="str">
        <f t="shared" si="14"/>
        <v/>
      </c>
      <c r="AJ21" s="45" t="str">
        <f t="shared" si="15"/>
        <v/>
      </c>
      <c r="AK21" s="45" t="str">
        <f t="shared" si="16"/>
        <v>☻</v>
      </c>
      <c r="AL21" s="45" t="str">
        <f t="shared" si="17"/>
        <v/>
      </c>
      <c r="AM21" s="45" t="str">
        <f t="shared" si="18"/>
        <v/>
      </c>
      <c r="AN21" s="45" t="str">
        <f t="shared" si="19"/>
        <v/>
      </c>
      <c r="AO21" s="45" t="str">
        <f t="shared" si="20"/>
        <v/>
      </c>
      <c r="AP21" s="45" t="str">
        <f t="shared" si="21"/>
        <v/>
      </c>
      <c r="AQ21" s="45" t="str">
        <f t="shared" si="22"/>
        <v/>
      </c>
      <c r="AR21" s="45" t="str">
        <f t="shared" si="23"/>
        <v/>
      </c>
      <c r="AS21" s="45" t="str">
        <f t="shared" si="24"/>
        <v/>
      </c>
      <c r="AT21" s="45" t="str">
        <f t="shared" si="25"/>
        <v/>
      </c>
      <c r="AU21" s="45" t="str">
        <f t="shared" si="26"/>
        <v/>
      </c>
      <c r="AV21" s="45" t="str">
        <f t="shared" si="27"/>
        <v>☺</v>
      </c>
      <c r="AW21" s="45" t="str">
        <f t="shared" si="28"/>
        <v/>
      </c>
      <c r="AX21" s="45" t="str">
        <f t="shared" si="29"/>
        <v>J</v>
      </c>
      <c r="AY21" s="4"/>
      <c r="AZ21" s="4"/>
      <c r="BA21" s="4"/>
      <c r="BB21" s="4"/>
      <c r="BC21" s="4"/>
      <c r="BD21" s="4"/>
      <c r="BE21" s="4"/>
      <c r="BF21" s="4"/>
      <c r="BG21" s="46"/>
      <c r="BH21" s="46"/>
      <c r="BI21" s="46"/>
      <c r="BJ21" s="46"/>
      <c r="BK21" s="46"/>
      <c r="BL21" s="46"/>
    </row>
    <row r="22" spans="1:64" ht="19.5" customHeight="1">
      <c r="A22" s="47">
        <v>44186</v>
      </c>
      <c r="B22" s="48" t="str">
        <f t="shared" si="0"/>
        <v>Mon</v>
      </c>
      <c r="C22" s="49" t="str">
        <f>Vzorci_vnosov!$A$5</f>
        <v>52</v>
      </c>
      <c r="D22" s="49" t="str">
        <f>Vzorci_vnosov!$A$6</f>
        <v>KVIT</v>
      </c>
      <c r="E22" s="49" t="str">
        <f>Vzorci_vnosov!$A$13</f>
        <v>BOL</v>
      </c>
      <c r="F22" s="53" t="str">
        <f>Vzorci_vnosov!$A$11</f>
        <v>X</v>
      </c>
      <c r="G22" s="49" t="str">
        <f>Vzorci_vnosov!$A$12</f>
        <v>D</v>
      </c>
      <c r="H22" s="53" t="str">
        <f>Vzorci_vnosov!$A$26</f>
        <v>52¶</v>
      </c>
      <c r="I22" s="49" t="str">
        <f>Vzorci_vnosov!$A$12</f>
        <v>D</v>
      </c>
      <c r="J22" s="49" t="str">
        <f>Vzorci_vnosov!$A$4</f>
        <v>51</v>
      </c>
      <c r="K22" s="49" t="str">
        <f>Vzorci_vnosov!$A$6</f>
        <v>KVIT</v>
      </c>
      <c r="L22" s="51" t="str">
        <f>Vzorci_vnosov!$A$23</f>
        <v>51☺</v>
      </c>
      <c r="M22" s="49" t="str">
        <f>Vzorci_vnosov!$A$12</f>
        <v>D</v>
      </c>
      <c r="N22" s="52" t="s">
        <v>94</v>
      </c>
      <c r="O22" s="52"/>
      <c r="P22" s="49" t="str">
        <f>Vzorci_vnosov!$A$6</f>
        <v>KVIT</v>
      </c>
      <c r="Q22" s="53" t="str">
        <f>Vzorci_vnosov!$A$11</f>
        <v>X</v>
      </c>
      <c r="R22" s="52"/>
      <c r="S22" s="116" t="str">
        <f>Vzorci_vnosov!$A$48</f>
        <v>©</v>
      </c>
      <c r="T22" s="52" t="s">
        <v>70</v>
      </c>
      <c r="U22" s="26" t="str">
        <f>$D$1</f>
        <v>ŠOŠ</v>
      </c>
      <c r="V22" s="43">
        <f t="shared" si="1"/>
        <v>0</v>
      </c>
      <c r="W22" s="43">
        <f t="shared" si="2"/>
        <v>1</v>
      </c>
      <c r="X22" s="43">
        <f t="shared" si="3"/>
        <v>1</v>
      </c>
      <c r="Y22" s="43">
        <f t="shared" si="4"/>
        <v>1</v>
      </c>
      <c r="Z22" s="43">
        <f t="shared" si="5"/>
        <v>0</v>
      </c>
      <c r="AA22" s="43">
        <f t="shared" si="6"/>
        <v>1</v>
      </c>
      <c r="AB22" s="43">
        <f t="shared" si="7"/>
        <v>0</v>
      </c>
      <c r="AC22" s="43">
        <f t="shared" si="8"/>
        <v>3</v>
      </c>
      <c r="AD22" s="44">
        <f t="shared" si="9"/>
        <v>-1</v>
      </c>
      <c r="AE22" s="44">
        <f t="shared" si="10"/>
        <v>2</v>
      </c>
      <c r="AF22" s="43">
        <f t="shared" si="11"/>
        <v>2</v>
      </c>
      <c r="AG22" s="14" t="str">
        <f>Vzorci_vnosov!$A$22</f>
        <v>U☺</v>
      </c>
      <c r="AH22" s="45" t="str">
        <f t="shared" si="13"/>
        <v>2</v>
      </c>
      <c r="AI22" s="45" t="str">
        <f t="shared" si="14"/>
        <v>T</v>
      </c>
      <c r="AJ22" s="45" t="str">
        <f t="shared" si="15"/>
        <v>L</v>
      </c>
      <c r="AK22" s="45" t="str">
        <f t="shared" si="16"/>
        <v>X</v>
      </c>
      <c r="AL22" s="45" t="str">
        <f t="shared" si="17"/>
        <v>D</v>
      </c>
      <c r="AM22" s="45" t="str">
        <f t="shared" si="18"/>
        <v>¶</v>
      </c>
      <c r="AN22" s="45" t="str">
        <f t="shared" si="19"/>
        <v>D</v>
      </c>
      <c r="AO22" s="45" t="str">
        <f t="shared" si="20"/>
        <v>1</v>
      </c>
      <c r="AP22" s="45" t="str">
        <f t="shared" si="21"/>
        <v>T</v>
      </c>
      <c r="AQ22" s="45" t="str">
        <f t="shared" si="22"/>
        <v>☺</v>
      </c>
      <c r="AR22" s="45" t="str">
        <f t="shared" si="23"/>
        <v>D</v>
      </c>
      <c r="AS22" s="45" t="str">
        <f t="shared" si="24"/>
        <v>Z</v>
      </c>
      <c r="AT22" s="45" t="str">
        <f t="shared" si="25"/>
        <v/>
      </c>
      <c r="AU22" s="45" t="str">
        <f t="shared" si="26"/>
        <v>T</v>
      </c>
      <c r="AV22" s="45" t="str">
        <f t="shared" si="27"/>
        <v>X</v>
      </c>
      <c r="AW22" s="45" t="str">
        <f t="shared" si="28"/>
        <v/>
      </c>
      <c r="AX22" s="45" t="str">
        <f t="shared" si="29"/>
        <v>U</v>
      </c>
      <c r="AY22" s="4"/>
      <c r="AZ22" s="4"/>
      <c r="BA22" s="4"/>
      <c r="BB22" s="4"/>
      <c r="BC22" s="4"/>
      <c r="BD22" s="4"/>
      <c r="BE22" s="4"/>
      <c r="BF22" s="4"/>
      <c r="BG22" s="46"/>
      <c r="BH22" s="46"/>
      <c r="BI22" s="46"/>
      <c r="BJ22" s="46"/>
      <c r="BK22" s="46"/>
      <c r="BL22" s="46"/>
    </row>
    <row r="23" spans="1:64" ht="19.5" customHeight="1">
      <c r="A23" s="47">
        <v>44187</v>
      </c>
      <c r="B23" s="48" t="str">
        <f t="shared" si="0"/>
        <v>Tue</v>
      </c>
      <c r="C23" s="49" t="str">
        <f>Vzorci_vnosov!$A$5</f>
        <v>52</v>
      </c>
      <c r="D23" s="50" t="str">
        <f>Vzorci_vnosov!$A$7</f>
        <v>KVIT☻</v>
      </c>
      <c r="E23" s="49" t="str">
        <f>Vzorci_vnosov!$A$13</f>
        <v>BOL</v>
      </c>
      <c r="F23" s="102" t="str">
        <f>Vzorci_vnosov!$A$46</f>
        <v>©☻</v>
      </c>
      <c r="G23" s="49" t="str">
        <f>Vzorci_vnosov!$A$12</f>
        <v>D</v>
      </c>
      <c r="H23" s="49" t="str">
        <f>Vzorci_vnosov!$A$13</f>
        <v>BOL</v>
      </c>
      <c r="I23" s="49" t="str">
        <f>Vzorci_vnosov!$A$12</f>
        <v>D</v>
      </c>
      <c r="J23" s="116" t="str">
        <f>Vzorci_vnosov!$A$48</f>
        <v>©</v>
      </c>
      <c r="K23" s="49" t="str">
        <f>Vzorci_vnosov!$A$6</f>
        <v>KVIT</v>
      </c>
      <c r="L23" s="53" t="str">
        <f>Vzorci_vnosov!$A$11</f>
        <v>X</v>
      </c>
      <c r="M23" s="49" t="str">
        <f>Vzorci_vnosov!$A$12</f>
        <v>D</v>
      </c>
      <c r="N23" s="80" t="str">
        <f>Vzorci_vnosov!$A$20</f>
        <v>☺</v>
      </c>
      <c r="O23" s="52"/>
      <c r="P23" s="49" t="str">
        <f>Vzorci_vnosov!$A$4</f>
        <v>51</v>
      </c>
      <c r="Q23" s="49" t="str">
        <f>Vzorci_vnosov!$A$12</f>
        <v>D</v>
      </c>
      <c r="R23" s="52"/>
      <c r="S23" s="116" t="str">
        <f>Vzorci_vnosov!$A$48</f>
        <v>©</v>
      </c>
      <c r="T23" s="52" t="s">
        <v>23</v>
      </c>
      <c r="U23" s="26" t="str">
        <f>$P$1</f>
        <v>BUT</v>
      </c>
      <c r="V23" s="43">
        <f t="shared" si="1"/>
        <v>2</v>
      </c>
      <c r="W23" s="43">
        <f t="shared" si="2"/>
        <v>1</v>
      </c>
      <c r="X23" s="43">
        <f t="shared" si="3"/>
        <v>1</v>
      </c>
      <c r="Y23" s="43">
        <f t="shared" si="4"/>
        <v>1</v>
      </c>
      <c r="Z23" s="43">
        <f t="shared" si="5"/>
        <v>0</v>
      </c>
      <c r="AA23" s="43">
        <f t="shared" si="6"/>
        <v>0</v>
      </c>
      <c r="AB23" s="43">
        <f t="shared" si="7"/>
        <v>0</v>
      </c>
      <c r="AC23" s="43">
        <f t="shared" si="8"/>
        <v>2</v>
      </c>
      <c r="AD23" s="44">
        <f t="shared" si="9"/>
        <v>-1</v>
      </c>
      <c r="AE23" s="44">
        <f t="shared" si="10"/>
        <v>1</v>
      </c>
      <c r="AF23" s="43">
        <f t="shared" si="11"/>
        <v>2</v>
      </c>
      <c r="AG23" s="14" t="str">
        <f>Vzorci_vnosov!$A$23</f>
        <v>51☺</v>
      </c>
      <c r="AH23" s="45" t="str">
        <f t="shared" si="13"/>
        <v>2</v>
      </c>
      <c r="AI23" s="45" t="str">
        <f t="shared" si="14"/>
        <v>☻</v>
      </c>
      <c r="AJ23" s="45" t="str">
        <f t="shared" si="15"/>
        <v>L</v>
      </c>
      <c r="AK23" s="45" t="str">
        <f t="shared" si="16"/>
        <v>☻</v>
      </c>
      <c r="AL23" s="45" t="str">
        <f t="shared" si="17"/>
        <v>D</v>
      </c>
      <c r="AM23" s="45" t="str">
        <f t="shared" si="18"/>
        <v>L</v>
      </c>
      <c r="AN23" s="45" t="str">
        <f t="shared" si="19"/>
        <v>D</v>
      </c>
      <c r="AO23" s="45" t="str">
        <f t="shared" si="20"/>
        <v>©</v>
      </c>
      <c r="AP23" s="45" t="str">
        <f t="shared" si="21"/>
        <v>T</v>
      </c>
      <c r="AQ23" s="45" t="str">
        <f t="shared" si="22"/>
        <v>X</v>
      </c>
      <c r="AR23" s="45" t="str">
        <f t="shared" si="23"/>
        <v>D</v>
      </c>
      <c r="AS23" s="45" t="str">
        <f t="shared" si="24"/>
        <v>☺</v>
      </c>
      <c r="AT23" s="45" t="str">
        <f t="shared" si="25"/>
        <v/>
      </c>
      <c r="AU23" s="45" t="str">
        <f t="shared" si="26"/>
        <v>1</v>
      </c>
      <c r="AV23" s="45" t="str">
        <f t="shared" si="27"/>
        <v>D</v>
      </c>
      <c r="AW23" s="45" t="str">
        <f t="shared" si="28"/>
        <v/>
      </c>
      <c r="AX23" s="45" t="str">
        <f t="shared" si="29"/>
        <v>R</v>
      </c>
      <c r="AY23" s="4"/>
      <c r="AZ23" s="4"/>
      <c r="BA23" s="4"/>
      <c r="BB23" s="4"/>
      <c r="BC23" s="4"/>
      <c r="BD23" s="4"/>
      <c r="BE23" s="4"/>
      <c r="BF23" s="4"/>
      <c r="BG23" s="46"/>
      <c r="BH23" s="46"/>
      <c r="BI23" s="46"/>
      <c r="BJ23" s="46"/>
      <c r="BK23" s="46"/>
      <c r="BL23" s="46"/>
    </row>
    <row r="24" spans="1:64" ht="19.5" customHeight="1">
      <c r="A24" s="47">
        <v>44188</v>
      </c>
      <c r="B24" s="48" t="str">
        <f t="shared" si="0"/>
        <v>Wed</v>
      </c>
      <c r="C24" s="49" t="str">
        <f>Vzorci_vnosov!$A$5</f>
        <v>52</v>
      </c>
      <c r="D24" s="53" t="str">
        <f>Vzorci_vnosov!$A$11</f>
        <v>X</v>
      </c>
      <c r="E24" s="49" t="str">
        <f>Vzorci_vnosov!$A$13</f>
        <v>BOL</v>
      </c>
      <c r="F24" s="53" t="str">
        <f>Vzorci_vnosov!$A$11</f>
        <v>X</v>
      </c>
      <c r="G24" s="49" t="str">
        <f>Vzorci_vnosov!$A$12</f>
        <v>D</v>
      </c>
      <c r="H24" s="49" t="str">
        <f>Vzorci_vnosov!$A$4</f>
        <v>51</v>
      </c>
      <c r="I24" s="49" t="str">
        <f>Vzorci_vnosov!$A$12</f>
        <v>D</v>
      </c>
      <c r="J24" s="49" t="str">
        <f>Vzorci_vnosov!$A$12</f>
        <v>D</v>
      </c>
      <c r="K24" s="50" t="str">
        <f>Vzorci_vnosov!$A$7</f>
        <v>KVIT☻</v>
      </c>
      <c r="L24" s="49" t="str">
        <f>Vzorci_vnosov!$A$5</f>
        <v>52</v>
      </c>
      <c r="M24" s="49" t="str">
        <f>Vzorci_vnosov!$A$12</f>
        <v>D</v>
      </c>
      <c r="N24" s="52" t="s">
        <v>94</v>
      </c>
      <c r="O24" s="52"/>
      <c r="P24" s="49" t="str">
        <f>Vzorci_vnosov!$A$6</f>
        <v>KVIT</v>
      </c>
      <c r="Q24" s="49" t="str">
        <f>Vzorci_vnosov!$A$12</f>
        <v>D</v>
      </c>
      <c r="R24" s="52"/>
      <c r="S24" s="116" t="str">
        <f>Vzorci_vnosov!$A$48</f>
        <v>©</v>
      </c>
      <c r="T24" s="52" t="s">
        <v>70</v>
      </c>
      <c r="U24" s="26" t="str">
        <f>$D$1</f>
        <v>ŠOŠ</v>
      </c>
      <c r="V24" s="43">
        <f t="shared" si="1"/>
        <v>1</v>
      </c>
      <c r="W24" s="43">
        <f t="shared" si="2"/>
        <v>0</v>
      </c>
      <c r="X24" s="43">
        <f t="shared" si="3"/>
        <v>1</v>
      </c>
      <c r="Y24" s="43">
        <f t="shared" si="4"/>
        <v>2</v>
      </c>
      <c r="Z24" s="43">
        <f t="shared" si="5"/>
        <v>0</v>
      </c>
      <c r="AA24" s="43">
        <f t="shared" si="6"/>
        <v>0</v>
      </c>
      <c r="AB24" s="43">
        <f t="shared" si="7"/>
        <v>0</v>
      </c>
      <c r="AC24" s="43">
        <f t="shared" si="8"/>
        <v>2</v>
      </c>
      <c r="AD24" s="44">
        <f t="shared" si="9"/>
        <v>-1</v>
      </c>
      <c r="AE24" s="44">
        <f t="shared" si="10"/>
        <v>2</v>
      </c>
      <c r="AF24" s="43">
        <f t="shared" si="11"/>
        <v>3</v>
      </c>
      <c r="AG24" s="14" t="str">
        <f>Vzorci_vnosov!$A$24</f>
        <v>52☺</v>
      </c>
      <c r="AH24" s="45" t="str">
        <f>RIGHT(C30,1)</f>
        <v>2</v>
      </c>
      <c r="AI24" s="45" t="str">
        <f t="shared" ref="AI24:AI32" si="30">RIGHT(D24,1)</f>
        <v>X</v>
      </c>
      <c r="AJ24" s="45" t="str">
        <f t="shared" ref="AJ24:AJ32" si="31">RIGHT(E24,1)</f>
        <v>L</v>
      </c>
      <c r="AK24" s="45" t="str">
        <f t="shared" ref="AK24:AK32" si="32">RIGHT(F24,1)</f>
        <v>X</v>
      </c>
      <c r="AL24" s="45" t="str">
        <f t="shared" ref="AL24:AL32" si="33">RIGHT(G24,1)</f>
        <v>D</v>
      </c>
      <c r="AM24" s="45" t="str">
        <f t="shared" ref="AM24:AM32" si="34">RIGHT(H24,1)</f>
        <v>1</v>
      </c>
      <c r="AN24" s="45" t="str">
        <f t="shared" ref="AN24:AN32" si="35">RIGHT(I24,1)</f>
        <v>D</v>
      </c>
      <c r="AO24" s="45" t="str">
        <f t="shared" ref="AO24:AO32" si="36">RIGHT(J24,1)</f>
        <v>D</v>
      </c>
      <c r="AP24" s="45" t="str">
        <f t="shared" ref="AP24:AP32" si="37">RIGHT(K24,1)</f>
        <v>☻</v>
      </c>
      <c r="AQ24" s="45" t="str">
        <f t="shared" ref="AQ24:AQ32" si="38">RIGHT(L24,1)</f>
        <v>2</v>
      </c>
      <c r="AR24" s="45" t="str">
        <f t="shared" ref="AR24:AR32" si="39">RIGHT(M24,1)</f>
        <v>D</v>
      </c>
      <c r="AS24" s="45" t="str">
        <f t="shared" ref="AS24:AS32" si="40">RIGHT(N24,1)</f>
        <v>Z</v>
      </c>
      <c r="AT24" s="45" t="str">
        <f t="shared" ref="AT24:AT32" si="41">RIGHT(O24,1)</f>
        <v/>
      </c>
      <c r="AU24" s="45" t="str">
        <f t="shared" ref="AU24:AU32" si="42">RIGHT(P24,1)</f>
        <v>T</v>
      </c>
      <c r="AV24" s="45" t="str">
        <f t="shared" ref="AV24:AV32" si="43">RIGHT(Q24,1)</f>
        <v>D</v>
      </c>
      <c r="AW24" s="45" t="str">
        <f t="shared" ref="AW24:AW32" si="44">RIGHT(R24,1)</f>
        <v/>
      </c>
      <c r="AX24" s="45" t="str">
        <f>RIGHT(T30,1)</f>
        <v>R</v>
      </c>
      <c r="AY24" s="4"/>
      <c r="AZ24" s="4"/>
      <c r="BA24" s="4"/>
      <c r="BB24" s="4"/>
      <c r="BC24" s="4"/>
      <c r="BD24" s="4"/>
      <c r="BE24" s="4"/>
      <c r="BF24" s="4"/>
      <c r="BG24" s="46"/>
      <c r="BH24" s="46"/>
      <c r="BI24" s="46"/>
      <c r="BJ24" s="46"/>
      <c r="BK24" s="46"/>
      <c r="BL24" s="46"/>
    </row>
    <row r="25" spans="1:64" ht="19.5" customHeight="1">
      <c r="A25" s="47">
        <v>44189</v>
      </c>
      <c r="B25" s="48" t="str">
        <f t="shared" si="0"/>
        <v>Thu</v>
      </c>
      <c r="C25" s="49" t="s">
        <v>104</v>
      </c>
      <c r="D25" s="49" t="str">
        <f>Vzorci_vnosov!$A$6</f>
        <v>KVIT</v>
      </c>
      <c r="E25" s="49" t="str">
        <f>Vzorci_vnosov!$A$13</f>
        <v>BOL</v>
      </c>
      <c r="F25" s="116" t="str">
        <f>Vzorci_vnosov!$A$48</f>
        <v>©</v>
      </c>
      <c r="G25" s="49" t="str">
        <f>Vzorci_vnosov!$A$12</f>
        <v>D</v>
      </c>
      <c r="H25" s="49" t="str">
        <f>Vzorci_vnosov!$A$4</f>
        <v>51</v>
      </c>
      <c r="I25" s="49" t="str">
        <f>Vzorci_vnosov!$A$12</f>
        <v>D</v>
      </c>
      <c r="J25" s="116" t="str">
        <f>Vzorci_vnosov!$A$48</f>
        <v>©</v>
      </c>
      <c r="K25" s="53" t="str">
        <f>Vzorci_vnosov!$A$11</f>
        <v>X</v>
      </c>
      <c r="L25" s="49" t="str">
        <f>Vzorci_vnosov!$A$5</f>
        <v>52</v>
      </c>
      <c r="M25" s="49" t="str">
        <f>Vzorci_vnosov!$A$12</f>
        <v>D</v>
      </c>
      <c r="N25" s="52" t="s">
        <v>94</v>
      </c>
      <c r="O25" s="52"/>
      <c r="P25" s="50" t="str">
        <f>Vzorci_vnosov!$A$7</f>
        <v>KVIT☻</v>
      </c>
      <c r="Q25" s="51" t="str">
        <f>Vzorci_vnosov!$A$23</f>
        <v>51☺</v>
      </c>
      <c r="R25" s="52"/>
      <c r="S25" s="102" t="str">
        <f>Vzorci_vnosov!$A$46</f>
        <v>©☻</v>
      </c>
      <c r="T25" s="52" t="s">
        <v>28</v>
      </c>
      <c r="U25" s="26" t="str">
        <f>$D$1</f>
        <v>ŠOŠ</v>
      </c>
      <c r="V25" s="43">
        <f t="shared" si="1"/>
        <v>1</v>
      </c>
      <c r="W25" s="43">
        <f t="shared" si="2"/>
        <v>1</v>
      </c>
      <c r="X25" s="43">
        <f t="shared" si="3"/>
        <v>1</v>
      </c>
      <c r="Y25" s="43">
        <f t="shared" si="4"/>
        <v>1</v>
      </c>
      <c r="Z25" s="43">
        <f t="shared" si="5"/>
        <v>0</v>
      </c>
      <c r="AA25" s="43">
        <f t="shared" si="6"/>
        <v>0</v>
      </c>
      <c r="AB25" s="43">
        <f t="shared" si="7"/>
        <v>0</v>
      </c>
      <c r="AC25" s="43">
        <f t="shared" si="8"/>
        <v>2</v>
      </c>
      <c r="AD25" s="44">
        <f t="shared" si="9"/>
        <v>-1</v>
      </c>
      <c r="AE25" s="44">
        <f t="shared" si="10"/>
        <v>1</v>
      </c>
      <c r="AF25" s="43">
        <f t="shared" si="11"/>
        <v>2</v>
      </c>
      <c r="AG25" s="8" t="str">
        <f>Vzorci_vnosov!$A$25</f>
        <v>51¶</v>
      </c>
      <c r="AH25" s="45" t="str">
        <f t="shared" ref="AH25:AH32" si="45">RIGHT(C25,1)</f>
        <v xml:space="preserve"> </v>
      </c>
      <c r="AI25" s="45" t="str">
        <f t="shared" si="30"/>
        <v>T</v>
      </c>
      <c r="AJ25" s="45" t="str">
        <f t="shared" si="31"/>
        <v>L</v>
      </c>
      <c r="AK25" s="45" t="str">
        <f t="shared" si="32"/>
        <v>©</v>
      </c>
      <c r="AL25" s="45" t="str">
        <f t="shared" si="33"/>
        <v>D</v>
      </c>
      <c r="AM25" s="45" t="str">
        <f t="shared" si="34"/>
        <v>1</v>
      </c>
      <c r="AN25" s="45" t="str">
        <f t="shared" si="35"/>
        <v>D</v>
      </c>
      <c r="AO25" s="45" t="str">
        <f t="shared" si="36"/>
        <v>©</v>
      </c>
      <c r="AP25" s="45" t="str">
        <f t="shared" si="37"/>
        <v>X</v>
      </c>
      <c r="AQ25" s="45" t="str">
        <f t="shared" si="38"/>
        <v>2</v>
      </c>
      <c r="AR25" s="45" t="str">
        <f t="shared" si="39"/>
        <v>D</v>
      </c>
      <c r="AS25" s="45" t="str">
        <f t="shared" si="40"/>
        <v>Z</v>
      </c>
      <c r="AT25" s="45" t="str">
        <f t="shared" si="41"/>
        <v/>
      </c>
      <c r="AU25" s="45" t="str">
        <f t="shared" si="42"/>
        <v>☻</v>
      </c>
      <c r="AV25" s="45" t="str">
        <f t="shared" si="43"/>
        <v>☺</v>
      </c>
      <c r="AW25" s="45" t="str">
        <f t="shared" si="44"/>
        <v/>
      </c>
      <c r="AX25" s="45" t="str">
        <f>RIGHT(T25,1)</f>
        <v>J</v>
      </c>
      <c r="AY25" s="4"/>
      <c r="AZ25" s="4"/>
      <c r="BA25" s="4"/>
      <c r="BB25" s="4"/>
      <c r="BC25" s="4"/>
      <c r="BD25" s="4"/>
      <c r="BE25" s="4"/>
      <c r="BF25" s="4"/>
      <c r="BG25" s="46"/>
      <c r="BH25" s="46"/>
      <c r="BI25" s="46"/>
      <c r="BJ25" s="46"/>
      <c r="BK25" s="46"/>
      <c r="BL25" s="46"/>
    </row>
    <row r="26" spans="1:64" ht="19.5" customHeight="1">
      <c r="A26" s="38">
        <v>44190</v>
      </c>
      <c r="B26" s="39" t="str">
        <f t="shared" si="0"/>
        <v>Fri</v>
      </c>
      <c r="C26" s="95"/>
      <c r="D26" s="95"/>
      <c r="E26" s="95"/>
      <c r="F26" s="95"/>
      <c r="G26" s="95"/>
      <c r="H26" s="95"/>
      <c r="I26" s="95"/>
      <c r="J26" s="95"/>
      <c r="K26" s="95"/>
      <c r="L26" s="42" t="str">
        <f>Vzorci_vnosov!$A$21</f>
        <v>☺</v>
      </c>
      <c r="M26" s="95"/>
      <c r="N26" s="95"/>
      <c r="O26" s="95"/>
      <c r="P26" s="41" t="str">
        <f>Vzorci_vnosov!$A$14</f>
        <v>☻</v>
      </c>
      <c r="Q26" s="95"/>
      <c r="R26" s="95"/>
      <c r="S26" s="95"/>
      <c r="T26" s="95" t="s">
        <v>19</v>
      </c>
      <c r="U26" s="84" t="s">
        <v>3</v>
      </c>
      <c r="V26" s="43">
        <f t="shared" si="1"/>
        <v>1</v>
      </c>
      <c r="W26" s="43">
        <f t="shared" si="2"/>
        <v>1</v>
      </c>
      <c r="X26" s="43">
        <f t="shared" si="3"/>
        <v>0</v>
      </c>
      <c r="Y26" s="43">
        <f t="shared" si="4"/>
        <v>0</v>
      </c>
      <c r="Z26" s="43">
        <f t="shared" si="5"/>
        <v>0</v>
      </c>
      <c r="AA26" s="43">
        <f t="shared" si="6"/>
        <v>0</v>
      </c>
      <c r="AB26" s="43">
        <f t="shared" si="7"/>
        <v>0</v>
      </c>
      <c r="AC26" s="43">
        <f t="shared" si="8"/>
        <v>0</v>
      </c>
      <c r="AD26" s="44">
        <f t="shared" si="9"/>
        <v>12</v>
      </c>
      <c r="AE26" s="44">
        <f t="shared" si="10"/>
        <v>0</v>
      </c>
      <c r="AF26" s="43">
        <f t="shared" si="11"/>
        <v>0</v>
      </c>
      <c r="AG26" s="8" t="str">
        <f>Vzorci_vnosov!$A$26</f>
        <v>52¶</v>
      </c>
      <c r="AH26" s="45" t="str">
        <f t="shared" si="45"/>
        <v/>
      </c>
      <c r="AI26" s="45" t="str">
        <f t="shared" si="30"/>
        <v/>
      </c>
      <c r="AJ26" s="45" t="str">
        <f t="shared" si="31"/>
        <v/>
      </c>
      <c r="AK26" s="45" t="str">
        <f t="shared" si="32"/>
        <v/>
      </c>
      <c r="AL26" s="45" t="str">
        <f t="shared" si="33"/>
        <v/>
      </c>
      <c r="AM26" s="45" t="str">
        <f t="shared" si="34"/>
        <v/>
      </c>
      <c r="AN26" s="45" t="str">
        <f t="shared" si="35"/>
        <v/>
      </c>
      <c r="AO26" s="45" t="str">
        <f t="shared" si="36"/>
        <v/>
      </c>
      <c r="AP26" s="45" t="str">
        <f t="shared" si="37"/>
        <v/>
      </c>
      <c r="AQ26" s="45" t="str">
        <f t="shared" si="38"/>
        <v>☺</v>
      </c>
      <c r="AR26" s="45" t="str">
        <f t="shared" si="39"/>
        <v/>
      </c>
      <c r="AS26" s="45" t="str">
        <f t="shared" si="40"/>
        <v/>
      </c>
      <c r="AT26" s="45" t="str">
        <f t="shared" si="41"/>
        <v/>
      </c>
      <c r="AU26" s="45" t="str">
        <f t="shared" si="42"/>
        <v>☻</v>
      </c>
      <c r="AV26" s="45" t="str">
        <f t="shared" si="43"/>
        <v/>
      </c>
      <c r="AW26" s="45" t="str">
        <f t="shared" si="44"/>
        <v/>
      </c>
      <c r="AX26" s="45" t="str">
        <f>RIGHT(T26,1)</f>
        <v>V</v>
      </c>
      <c r="AY26" s="4"/>
      <c r="AZ26" s="4"/>
      <c r="BA26" s="4"/>
      <c r="BB26" s="4"/>
      <c r="BC26" s="4"/>
      <c r="BD26" s="4"/>
      <c r="BE26" s="4"/>
      <c r="BF26" s="4"/>
      <c r="BG26" s="46"/>
      <c r="BH26" s="46"/>
      <c r="BI26" s="46"/>
      <c r="BJ26" s="46"/>
      <c r="BK26" s="46"/>
      <c r="BL26" s="46"/>
    </row>
    <row r="27" spans="1:64" ht="19.5" customHeight="1">
      <c r="A27" s="47">
        <v>44191</v>
      </c>
      <c r="B27" s="39" t="str">
        <f t="shared" si="0"/>
        <v>Sat</v>
      </c>
      <c r="C27" s="95"/>
      <c r="D27" s="41" t="str">
        <f>Vzorci_vnosov!$A$14</f>
        <v>☻</v>
      </c>
      <c r="E27" s="95"/>
      <c r="F27" s="95"/>
      <c r="G27" s="95"/>
      <c r="H27" s="95"/>
      <c r="I27" s="95"/>
      <c r="J27" s="42" t="str">
        <f>Vzorci_vnosov!$A$21</f>
        <v>☺</v>
      </c>
      <c r="K27" s="95"/>
      <c r="L27" s="95"/>
      <c r="M27" s="95"/>
      <c r="N27" s="95"/>
      <c r="O27" s="95"/>
      <c r="P27" s="95"/>
      <c r="Q27" s="95"/>
      <c r="R27" s="95"/>
      <c r="S27" s="95"/>
      <c r="T27" s="95" t="s">
        <v>15</v>
      </c>
      <c r="U27" s="118" t="s">
        <v>19</v>
      </c>
      <c r="V27" s="43">
        <f t="shared" si="1"/>
        <v>1</v>
      </c>
      <c r="W27" s="43">
        <f t="shared" si="2"/>
        <v>1</v>
      </c>
      <c r="X27" s="43">
        <f t="shared" si="3"/>
        <v>0</v>
      </c>
      <c r="Y27" s="43">
        <f t="shared" si="4"/>
        <v>0</v>
      </c>
      <c r="Z27" s="43">
        <f t="shared" si="5"/>
        <v>0</v>
      </c>
      <c r="AA27" s="43">
        <f t="shared" si="6"/>
        <v>0</v>
      </c>
      <c r="AB27" s="43">
        <f t="shared" si="7"/>
        <v>0</v>
      </c>
      <c r="AC27" s="43">
        <f t="shared" si="8"/>
        <v>0</v>
      </c>
      <c r="AD27" s="44">
        <f t="shared" si="9"/>
        <v>12</v>
      </c>
      <c r="AE27" s="44">
        <f t="shared" si="10"/>
        <v>0</v>
      </c>
      <c r="AF27" s="43">
        <f t="shared" si="11"/>
        <v>0</v>
      </c>
      <c r="AG27" s="15" t="str">
        <f>Vzorci_vnosov!$A$27</f>
        <v>KVIT☺</v>
      </c>
      <c r="AH27" s="45" t="str">
        <f t="shared" si="45"/>
        <v/>
      </c>
      <c r="AI27" s="45" t="str">
        <f t="shared" si="30"/>
        <v>☻</v>
      </c>
      <c r="AJ27" s="45" t="str">
        <f t="shared" si="31"/>
        <v/>
      </c>
      <c r="AK27" s="45" t="str">
        <f t="shared" si="32"/>
        <v/>
      </c>
      <c r="AL27" s="45" t="str">
        <f t="shared" si="33"/>
        <v/>
      </c>
      <c r="AM27" s="45" t="str">
        <f t="shared" si="34"/>
        <v/>
      </c>
      <c r="AN27" s="45" t="str">
        <f t="shared" si="35"/>
        <v/>
      </c>
      <c r="AO27" s="45" t="str">
        <f t="shared" si="36"/>
        <v>☺</v>
      </c>
      <c r="AP27" s="45" t="str">
        <f t="shared" si="37"/>
        <v/>
      </c>
      <c r="AQ27" s="45" t="str">
        <f t="shared" si="38"/>
        <v/>
      </c>
      <c r="AR27" s="45" t="str">
        <f t="shared" si="39"/>
        <v/>
      </c>
      <c r="AS27" s="45" t="str">
        <f t="shared" si="40"/>
        <v/>
      </c>
      <c r="AT27" s="45" t="str">
        <f t="shared" si="41"/>
        <v/>
      </c>
      <c r="AU27" s="45" t="str">
        <f t="shared" si="42"/>
        <v/>
      </c>
      <c r="AV27" s="45" t="str">
        <f t="shared" si="43"/>
        <v/>
      </c>
      <c r="AW27" s="45" t="str">
        <f t="shared" si="44"/>
        <v/>
      </c>
      <c r="AX27" s="45" t="str">
        <f>RIGHT(T27,1)</f>
        <v>M</v>
      </c>
      <c r="AY27" s="4"/>
      <c r="AZ27" s="4"/>
      <c r="BA27" s="4"/>
      <c r="BB27" s="4"/>
      <c r="BC27" s="4"/>
      <c r="BD27" s="4"/>
      <c r="BE27" s="4"/>
      <c r="BF27" s="4"/>
      <c r="BG27" s="46"/>
      <c r="BH27" s="46"/>
      <c r="BI27" s="46"/>
      <c r="BJ27" s="46"/>
      <c r="BK27" s="46"/>
      <c r="BL27" s="46"/>
    </row>
    <row r="28" spans="1:64" ht="19.5" customHeight="1">
      <c r="A28" s="47">
        <v>44192</v>
      </c>
      <c r="B28" s="48" t="str">
        <f t="shared" si="0"/>
        <v>Sun</v>
      </c>
      <c r="C28" s="52"/>
      <c r="D28" s="95"/>
      <c r="E28" s="52"/>
      <c r="F28" s="52"/>
      <c r="G28" s="52"/>
      <c r="H28" s="42" t="str">
        <f>Vzorci_vnosov!$A$21</f>
        <v>☺</v>
      </c>
      <c r="I28" s="52"/>
      <c r="J28" s="52"/>
      <c r="K28" s="52"/>
      <c r="L28" s="95"/>
      <c r="M28" s="52"/>
      <c r="N28" s="41" t="str">
        <f>Vzorci_vnosov!$A$14</f>
        <v>☻</v>
      </c>
      <c r="O28" s="52"/>
      <c r="P28" s="95"/>
      <c r="Q28" s="52"/>
      <c r="R28" s="52"/>
      <c r="S28" s="102" t="str">
        <f>Vzorci_vnosov!$A$46</f>
        <v>©☻</v>
      </c>
      <c r="T28" s="52" t="s">
        <v>11</v>
      </c>
      <c r="U28" s="117" t="s">
        <v>3</v>
      </c>
      <c r="V28" s="43">
        <f t="shared" si="1"/>
        <v>1</v>
      </c>
      <c r="W28" s="43">
        <f t="shared" si="2"/>
        <v>1</v>
      </c>
      <c r="X28" s="43">
        <f t="shared" si="3"/>
        <v>0</v>
      </c>
      <c r="Y28" s="43">
        <f t="shared" si="4"/>
        <v>0</v>
      </c>
      <c r="Z28" s="43">
        <f t="shared" si="5"/>
        <v>0</v>
      </c>
      <c r="AA28" s="43">
        <f t="shared" si="6"/>
        <v>0</v>
      </c>
      <c r="AB28" s="43">
        <f t="shared" si="7"/>
        <v>0</v>
      </c>
      <c r="AC28" s="43">
        <f t="shared" si="8"/>
        <v>0</v>
      </c>
      <c r="AD28" s="44">
        <f t="shared" si="9"/>
        <v>11</v>
      </c>
      <c r="AE28" s="44">
        <f t="shared" si="10"/>
        <v>0</v>
      </c>
      <c r="AF28" s="43">
        <f t="shared" si="11"/>
        <v>0</v>
      </c>
      <c r="AG28" s="16" t="str">
        <f>Vzorci_vnosov!$A$28</f>
        <v>KO</v>
      </c>
      <c r="AH28" s="45" t="str">
        <f t="shared" si="45"/>
        <v/>
      </c>
      <c r="AI28" s="45" t="str">
        <f t="shared" si="30"/>
        <v/>
      </c>
      <c r="AJ28" s="45" t="str">
        <f t="shared" si="31"/>
        <v/>
      </c>
      <c r="AK28" s="45" t="str">
        <f t="shared" si="32"/>
        <v/>
      </c>
      <c r="AL28" s="45" t="str">
        <f t="shared" si="33"/>
        <v/>
      </c>
      <c r="AM28" s="45" t="str">
        <f t="shared" si="34"/>
        <v>☺</v>
      </c>
      <c r="AN28" s="45" t="str">
        <f t="shared" si="35"/>
        <v/>
      </c>
      <c r="AO28" s="45" t="str">
        <f t="shared" si="36"/>
        <v/>
      </c>
      <c r="AP28" s="45" t="str">
        <f t="shared" si="37"/>
        <v/>
      </c>
      <c r="AQ28" s="45" t="str">
        <f t="shared" si="38"/>
        <v/>
      </c>
      <c r="AR28" s="45" t="str">
        <f t="shared" si="39"/>
        <v/>
      </c>
      <c r="AS28" s="45" t="str">
        <f t="shared" si="40"/>
        <v>☻</v>
      </c>
      <c r="AT28" s="45" t="str">
        <f t="shared" si="41"/>
        <v/>
      </c>
      <c r="AU28" s="45" t="str">
        <f t="shared" si="42"/>
        <v/>
      </c>
      <c r="AV28" s="45" t="str">
        <f t="shared" si="43"/>
        <v/>
      </c>
      <c r="AW28" s="45" t="str">
        <f t="shared" si="44"/>
        <v/>
      </c>
      <c r="AX28" s="45" t="str">
        <f>RIGHT(T28,1)</f>
        <v>O</v>
      </c>
      <c r="AY28" s="4"/>
      <c r="AZ28" s="4"/>
      <c r="BA28" s="4"/>
      <c r="BB28" s="4"/>
      <c r="BC28" s="4"/>
      <c r="BD28" s="4"/>
      <c r="BE28" s="4"/>
      <c r="BF28" s="4"/>
      <c r="BG28" s="46"/>
      <c r="BH28" s="46"/>
      <c r="BI28" s="46"/>
      <c r="BJ28" s="46"/>
      <c r="BK28" s="46"/>
      <c r="BL28" s="46"/>
    </row>
    <row r="29" spans="1:64" ht="19.5" customHeight="1">
      <c r="A29" s="47">
        <v>44193</v>
      </c>
      <c r="B29" s="48" t="str">
        <f t="shared" si="0"/>
        <v>Mon</v>
      </c>
      <c r="C29" s="49" t="str">
        <f>Vzorci_vnosov!$A$5</f>
        <v>52</v>
      </c>
      <c r="D29" s="50" t="str">
        <f>Vzorci_vnosov!$A$7</f>
        <v>KVIT☻</v>
      </c>
      <c r="E29" s="49" t="str">
        <f>Vzorci_vnosov!$A$13</f>
        <v>BOL</v>
      </c>
      <c r="F29" s="116" t="str">
        <f>Vzorci_vnosov!$A$48</f>
        <v>©</v>
      </c>
      <c r="G29" s="49" t="str">
        <f>Vzorci_vnosov!$A$12</f>
        <v>D</v>
      </c>
      <c r="H29" s="53" t="str">
        <f>Vzorci_vnosov!$A$11</f>
        <v>X</v>
      </c>
      <c r="I29" s="49" t="str">
        <f>Vzorci_vnosov!$A$5</f>
        <v>52</v>
      </c>
      <c r="J29" s="49" t="str">
        <f>Vzorci_vnosov!$A$12</f>
        <v>D</v>
      </c>
      <c r="K29" s="49" t="str">
        <f>Vzorci_vnosov!$A$6</f>
        <v>KVIT</v>
      </c>
      <c r="L29" s="51" t="str">
        <f>Vzorci_vnosov!$A$23</f>
        <v>51☺</v>
      </c>
      <c r="M29" s="49" t="str">
        <f>Vzorci_vnosov!$A$12</f>
        <v>D</v>
      </c>
      <c r="N29" s="52" t="s">
        <v>94</v>
      </c>
      <c r="O29" s="52"/>
      <c r="P29" s="102" t="str">
        <f>Vzorci_vnosov!$A$46</f>
        <v>©☻</v>
      </c>
      <c r="Q29" s="49" t="str">
        <f>Vzorci_vnosov!$A$6</f>
        <v>KVIT</v>
      </c>
      <c r="R29" s="52"/>
      <c r="S29" s="53" t="str">
        <f>Vzorci_vnosov!$A$11</f>
        <v>X</v>
      </c>
      <c r="T29" s="52" t="s">
        <v>19</v>
      </c>
      <c r="U29" s="26" t="str">
        <f>$K$1</f>
        <v>MŠŠ</v>
      </c>
      <c r="V29" s="43">
        <f t="shared" si="1"/>
        <v>2</v>
      </c>
      <c r="W29" s="43">
        <f t="shared" si="2"/>
        <v>1</v>
      </c>
      <c r="X29" s="43">
        <f t="shared" si="3"/>
        <v>0</v>
      </c>
      <c r="Y29" s="43">
        <f t="shared" si="4"/>
        <v>2</v>
      </c>
      <c r="Z29" s="43">
        <f t="shared" si="5"/>
        <v>0</v>
      </c>
      <c r="AA29" s="43">
        <f t="shared" si="6"/>
        <v>0</v>
      </c>
      <c r="AB29" s="43">
        <f t="shared" si="7"/>
        <v>0</v>
      </c>
      <c r="AC29" s="43">
        <f t="shared" si="8"/>
        <v>3</v>
      </c>
      <c r="AD29" s="44">
        <f t="shared" si="9"/>
        <v>-1</v>
      </c>
      <c r="AE29" s="44">
        <f t="shared" si="10"/>
        <v>1</v>
      </c>
      <c r="AF29" s="43">
        <f t="shared" si="11"/>
        <v>2</v>
      </c>
      <c r="AG29" s="16" t="str">
        <f>Vzorci_vnosov!$A$29</f>
        <v>Rt</v>
      </c>
      <c r="AH29" s="45" t="str">
        <f t="shared" si="45"/>
        <v>2</v>
      </c>
      <c r="AI29" s="45" t="str">
        <f t="shared" si="30"/>
        <v>☻</v>
      </c>
      <c r="AJ29" s="45" t="str">
        <f t="shared" si="31"/>
        <v>L</v>
      </c>
      <c r="AK29" s="45" t="str">
        <f t="shared" si="32"/>
        <v>©</v>
      </c>
      <c r="AL29" s="45" t="str">
        <f t="shared" si="33"/>
        <v>D</v>
      </c>
      <c r="AM29" s="45" t="str">
        <f t="shared" si="34"/>
        <v>X</v>
      </c>
      <c r="AN29" s="45" t="str">
        <f t="shared" si="35"/>
        <v>2</v>
      </c>
      <c r="AO29" s="45" t="str">
        <f t="shared" si="36"/>
        <v>D</v>
      </c>
      <c r="AP29" s="45" t="str">
        <f t="shared" si="37"/>
        <v>T</v>
      </c>
      <c r="AQ29" s="45" t="str">
        <f t="shared" si="38"/>
        <v>☺</v>
      </c>
      <c r="AR29" s="45" t="str">
        <f t="shared" si="39"/>
        <v>D</v>
      </c>
      <c r="AS29" s="45" t="str">
        <f t="shared" si="40"/>
        <v>Z</v>
      </c>
      <c r="AT29" s="45" t="str">
        <f t="shared" si="41"/>
        <v/>
      </c>
      <c r="AU29" s="45" t="str">
        <f t="shared" si="42"/>
        <v>☻</v>
      </c>
      <c r="AV29" s="45" t="str">
        <f t="shared" si="43"/>
        <v>T</v>
      </c>
      <c r="AW29" s="45" t="str">
        <f t="shared" si="44"/>
        <v/>
      </c>
      <c r="AX29" s="45" t="str">
        <f>RIGHT(T29,1)</f>
        <v>V</v>
      </c>
      <c r="AY29" s="4"/>
      <c r="AZ29" s="4"/>
      <c r="BA29" s="4"/>
      <c r="BB29" s="4"/>
      <c r="BC29" s="4"/>
      <c r="BD29" s="4"/>
      <c r="BE29" s="4"/>
      <c r="BF29" s="4"/>
      <c r="BG29" s="46"/>
      <c r="BH29" s="46"/>
      <c r="BI29" s="46"/>
      <c r="BJ29" s="46"/>
      <c r="BK29" s="46"/>
      <c r="BL29" s="46"/>
    </row>
    <row r="30" spans="1:64" ht="19.5" customHeight="1">
      <c r="A30" s="47">
        <v>44194</v>
      </c>
      <c r="B30" s="48" t="str">
        <f t="shared" si="0"/>
        <v>Tue</v>
      </c>
      <c r="C30" s="49" t="str">
        <f>Vzorci_vnosov!$A$5</f>
        <v>52</v>
      </c>
      <c r="D30" s="53" t="str">
        <f>Vzorci_vnosov!$A$11</f>
        <v>X</v>
      </c>
      <c r="E30" s="49" t="str">
        <f>Vzorci_vnosov!$A$12</f>
        <v>D</v>
      </c>
      <c r="F30" s="49" t="str">
        <f>Vzorci_vnosov!$A$6</f>
        <v>KVIT</v>
      </c>
      <c r="G30" s="49" t="str">
        <f>Vzorci_vnosov!$A$12</f>
        <v>D</v>
      </c>
      <c r="H30" s="49" t="str">
        <f>Vzorci_vnosov!$A$5</f>
        <v>52</v>
      </c>
      <c r="I30" s="49" t="str">
        <f>Vzorci_vnosov!$A$4</f>
        <v>51</v>
      </c>
      <c r="J30" s="49" t="str">
        <f>Vzorci_vnosov!$A$12</f>
        <v>D</v>
      </c>
      <c r="K30" s="49" t="str">
        <f>Vzorci_vnosov!$A$6</f>
        <v>KVIT</v>
      </c>
      <c r="L30" s="53" t="str">
        <f>Vzorci_vnosov!$A$11</f>
        <v>X</v>
      </c>
      <c r="M30" s="49" t="str">
        <f>Vzorci_vnosov!$A$12</f>
        <v>D</v>
      </c>
      <c r="N30" s="53" t="str">
        <f>Vzorci_vnosov!$A$11</f>
        <v>X</v>
      </c>
      <c r="O30" s="52"/>
      <c r="P30" s="53" t="str">
        <f>Vzorci_vnosov!$A$11</f>
        <v>X</v>
      </c>
      <c r="Q30" s="51" t="str">
        <f>Vzorci_vnosov!$A$23</f>
        <v>51☺</v>
      </c>
      <c r="R30" s="52"/>
      <c r="S30" s="116" t="str">
        <f>Vzorci_vnosov!$A$48</f>
        <v>©</v>
      </c>
      <c r="T30" s="52" t="s">
        <v>72</v>
      </c>
      <c r="U30" s="26" t="str">
        <f>$K$1</f>
        <v>MŠŠ</v>
      </c>
      <c r="V30" s="43">
        <f t="shared" si="1"/>
        <v>0</v>
      </c>
      <c r="W30" s="43">
        <f t="shared" si="2"/>
        <v>1</v>
      </c>
      <c r="X30" s="43">
        <f t="shared" si="3"/>
        <v>1</v>
      </c>
      <c r="Y30" s="43">
        <f t="shared" si="4"/>
        <v>2</v>
      </c>
      <c r="Z30" s="43">
        <f t="shared" si="5"/>
        <v>0</v>
      </c>
      <c r="AA30" s="43">
        <f t="shared" si="6"/>
        <v>0</v>
      </c>
      <c r="AB30" s="43">
        <f t="shared" si="7"/>
        <v>0</v>
      </c>
      <c r="AC30" s="43">
        <f t="shared" si="8"/>
        <v>2</v>
      </c>
      <c r="AD30" s="44">
        <f t="shared" si="9"/>
        <v>-1</v>
      </c>
      <c r="AE30" s="44">
        <f t="shared" si="10"/>
        <v>4</v>
      </c>
      <c r="AF30" s="43">
        <f t="shared" si="11"/>
        <v>3</v>
      </c>
      <c r="AG30" s="5" t="str">
        <f>Vzorci_vnosov!$A$30</f>
        <v>Rt☻</v>
      </c>
      <c r="AH30" s="45" t="str">
        <f t="shared" si="45"/>
        <v>2</v>
      </c>
      <c r="AI30" s="45" t="str">
        <f t="shared" si="30"/>
        <v>X</v>
      </c>
      <c r="AJ30" s="45" t="str">
        <f t="shared" si="31"/>
        <v>D</v>
      </c>
      <c r="AK30" s="45" t="str">
        <f t="shared" si="32"/>
        <v>T</v>
      </c>
      <c r="AL30" s="45" t="str">
        <f t="shared" si="33"/>
        <v>D</v>
      </c>
      <c r="AM30" s="45" t="str">
        <f t="shared" si="34"/>
        <v>2</v>
      </c>
      <c r="AN30" s="45" t="str">
        <f t="shared" si="35"/>
        <v>1</v>
      </c>
      <c r="AO30" s="45" t="str">
        <f t="shared" si="36"/>
        <v>D</v>
      </c>
      <c r="AP30" s="45" t="str">
        <f t="shared" si="37"/>
        <v>T</v>
      </c>
      <c r="AQ30" s="45" t="str">
        <f t="shared" si="38"/>
        <v>X</v>
      </c>
      <c r="AR30" s="45" t="str">
        <f t="shared" si="39"/>
        <v>D</v>
      </c>
      <c r="AS30" s="45" t="str">
        <f t="shared" si="40"/>
        <v>X</v>
      </c>
      <c r="AT30" s="45" t="str">
        <f t="shared" si="41"/>
        <v/>
      </c>
      <c r="AU30" s="45" t="str">
        <f t="shared" si="42"/>
        <v>X</v>
      </c>
      <c r="AV30" s="45" t="str">
        <f t="shared" si="43"/>
        <v>☺</v>
      </c>
      <c r="AW30" s="45" t="str">
        <f t="shared" si="44"/>
        <v/>
      </c>
      <c r="AX30" s="45" t="e">
        <f>NA()</f>
        <v>#N/A</v>
      </c>
      <c r="AY30" s="4"/>
      <c r="AZ30" s="4"/>
      <c r="BA30" s="4"/>
      <c r="BB30" s="4"/>
      <c r="BC30" s="4"/>
      <c r="BD30" s="4"/>
      <c r="BE30" s="4"/>
      <c r="BF30" s="4"/>
      <c r="BG30" s="46"/>
      <c r="BH30" s="46"/>
      <c r="BI30" s="46"/>
      <c r="BJ30" s="46"/>
      <c r="BK30" s="46"/>
      <c r="BL30" s="46"/>
    </row>
    <row r="31" spans="1:64" ht="19.5" customHeight="1">
      <c r="A31" s="47">
        <v>44195</v>
      </c>
      <c r="B31" s="48" t="str">
        <f t="shared" si="0"/>
        <v>Wed</v>
      </c>
      <c r="C31" s="49" t="s">
        <v>104</v>
      </c>
      <c r="D31" s="52" t="s">
        <v>75</v>
      </c>
      <c r="E31" s="49" t="str">
        <f>Vzorci_vnosov!$A$12</f>
        <v>D</v>
      </c>
      <c r="F31" s="49" t="str">
        <f>Vzorci_vnosov!$A$6</f>
        <v>KVIT</v>
      </c>
      <c r="G31" s="49" t="str">
        <f>Vzorci_vnosov!$A$12</f>
        <v>D</v>
      </c>
      <c r="H31" s="49" t="str">
        <f>Vzorci_vnosov!$A$12</f>
        <v>D</v>
      </c>
      <c r="I31" s="49" t="str">
        <f>Vzorci_vnosov!$A$4</f>
        <v>51</v>
      </c>
      <c r="J31" s="49" t="str">
        <f>Vzorci_vnosov!$A$12</f>
        <v>D</v>
      </c>
      <c r="K31" s="49" t="str">
        <f>Vzorci_vnosov!$A$6</f>
        <v>KVIT</v>
      </c>
      <c r="L31" s="49" t="str">
        <f>Vzorci_vnosov!$A$4</f>
        <v>51</v>
      </c>
      <c r="M31" s="49" t="str">
        <f>Vzorci_vnosov!$A$12</f>
        <v>D</v>
      </c>
      <c r="N31" s="50" t="str">
        <f>Vzorci_vnosov!$A$7</f>
        <v>KVIT☻</v>
      </c>
      <c r="O31" s="52"/>
      <c r="P31" s="49" t="str">
        <f>Vzorci_vnosov!$A$5</f>
        <v>52</v>
      </c>
      <c r="Q31" s="53" t="str">
        <f>Vzorci_vnosov!$A$11</f>
        <v>X</v>
      </c>
      <c r="R31" s="52"/>
      <c r="S31" s="116" t="str">
        <f>Vzorci_vnosov!$A$48</f>
        <v>©</v>
      </c>
      <c r="T31" s="52" t="s">
        <v>71</v>
      </c>
      <c r="U31" s="26" t="str">
        <f>$K$1</f>
        <v>MŠŠ</v>
      </c>
      <c r="V31" s="43">
        <f t="shared" si="1"/>
        <v>1</v>
      </c>
      <c r="W31" s="43">
        <f t="shared" si="2"/>
        <v>0</v>
      </c>
      <c r="X31" s="43">
        <f t="shared" si="3"/>
        <v>2</v>
      </c>
      <c r="Y31" s="43">
        <f t="shared" si="4"/>
        <v>1</v>
      </c>
      <c r="Z31" s="43">
        <f t="shared" si="5"/>
        <v>0</v>
      </c>
      <c r="AA31" s="43">
        <f t="shared" si="6"/>
        <v>0</v>
      </c>
      <c r="AB31" s="43">
        <f t="shared" si="7"/>
        <v>0</v>
      </c>
      <c r="AC31" s="43">
        <f t="shared" si="8"/>
        <v>3</v>
      </c>
      <c r="AD31" s="44">
        <f t="shared" si="9"/>
        <v>-1</v>
      </c>
      <c r="AE31" s="44">
        <f t="shared" si="10"/>
        <v>1</v>
      </c>
      <c r="AF31" s="43">
        <f t="shared" si="11"/>
        <v>3</v>
      </c>
      <c r="AG31" s="17" t="str">
        <f>Vzorci_vnosov!$A$31</f>
        <v>Rt☺</v>
      </c>
      <c r="AH31" s="45" t="str">
        <f t="shared" si="45"/>
        <v xml:space="preserve"> </v>
      </c>
      <c r="AI31" s="45" t="str">
        <f t="shared" si="30"/>
        <v>F</v>
      </c>
      <c r="AJ31" s="45" t="str">
        <f t="shared" si="31"/>
        <v>D</v>
      </c>
      <c r="AK31" s="45" t="str">
        <f t="shared" si="32"/>
        <v>T</v>
      </c>
      <c r="AL31" s="45" t="str">
        <f t="shared" si="33"/>
        <v>D</v>
      </c>
      <c r="AM31" s="45" t="str">
        <f t="shared" si="34"/>
        <v>D</v>
      </c>
      <c r="AN31" s="45" t="str">
        <f t="shared" si="35"/>
        <v>1</v>
      </c>
      <c r="AO31" s="45" t="str">
        <f t="shared" si="36"/>
        <v>D</v>
      </c>
      <c r="AP31" s="45" t="str">
        <f t="shared" si="37"/>
        <v>T</v>
      </c>
      <c r="AQ31" s="45" t="str">
        <f t="shared" si="38"/>
        <v>1</v>
      </c>
      <c r="AR31" s="45" t="str">
        <f t="shared" si="39"/>
        <v>D</v>
      </c>
      <c r="AS31" s="45" t="str">
        <f t="shared" si="40"/>
        <v>☻</v>
      </c>
      <c r="AT31" s="45" t="str">
        <f t="shared" si="41"/>
        <v/>
      </c>
      <c r="AU31" s="45" t="str">
        <f t="shared" si="42"/>
        <v>2</v>
      </c>
      <c r="AV31" s="45" t="str">
        <f t="shared" si="43"/>
        <v>X</v>
      </c>
      <c r="AW31" s="45" t="str">
        <f t="shared" si="44"/>
        <v/>
      </c>
      <c r="AX31" s="45" t="str">
        <f>RIGHT(T31,1)</f>
        <v>S</v>
      </c>
      <c r="AY31" s="4"/>
      <c r="AZ31" s="4"/>
      <c r="BA31" s="4"/>
      <c r="BB31" s="4"/>
      <c r="BC31" s="4"/>
      <c r="BD31" s="4"/>
      <c r="BE31" s="4"/>
      <c r="BF31" s="4"/>
      <c r="BG31" s="46"/>
      <c r="BH31" s="46"/>
      <c r="BI31" s="46"/>
      <c r="BJ31" s="46"/>
      <c r="BK31" s="46"/>
      <c r="BL31" s="46"/>
    </row>
    <row r="32" spans="1:64" ht="19.5" customHeight="1">
      <c r="A32" s="47">
        <v>44196</v>
      </c>
      <c r="B32" s="48" t="str">
        <f t="shared" si="0"/>
        <v>Thu</v>
      </c>
      <c r="C32" s="53" t="str">
        <f>Vzorci_vnosov!$A$11</f>
        <v>X</v>
      </c>
      <c r="D32" s="49" t="str">
        <f>Vzorci_vnosov!$A$6</f>
        <v>KVIT</v>
      </c>
      <c r="E32" s="49" t="str">
        <f>Vzorci_vnosov!$A$12</f>
        <v>D</v>
      </c>
      <c r="F32" s="50" t="str">
        <f>Vzorci_vnosov!$A$7</f>
        <v>KVIT☻</v>
      </c>
      <c r="G32" s="49" t="str">
        <f>Vzorci_vnosov!$A$12</f>
        <v>D</v>
      </c>
      <c r="H32" s="49" t="str">
        <f>Vzorci_vnosov!$A$12</f>
        <v>D</v>
      </c>
      <c r="I32" s="49" t="str">
        <f>Vzorci_vnosov!$A$4</f>
        <v>51</v>
      </c>
      <c r="J32" s="49" t="str">
        <f>Vzorci_vnosov!$A$12</f>
        <v>D</v>
      </c>
      <c r="K32" s="49" t="str">
        <f>Vzorci_vnosov!$A$6</f>
        <v>KVIT</v>
      </c>
      <c r="L32" s="49" t="str">
        <f>Vzorci_vnosov!$A$5</f>
        <v>52</v>
      </c>
      <c r="M32" s="49" t="str">
        <f>Vzorci_vnosov!$A$12</f>
        <v>D</v>
      </c>
      <c r="N32" s="53" t="str">
        <f>Vzorci_vnosov!$A$11</f>
        <v>X</v>
      </c>
      <c r="O32" s="52"/>
      <c r="P32" s="49" t="str">
        <f>Vzorci_vnosov!$A$5</f>
        <v>52</v>
      </c>
      <c r="Q32" s="51" t="str">
        <f>Vzorci_vnosov!$A$23</f>
        <v>51☺</v>
      </c>
      <c r="R32" s="52"/>
      <c r="S32" s="116" t="str">
        <f>Vzorci_vnosov!$A$48</f>
        <v>©</v>
      </c>
      <c r="T32" s="52" t="s">
        <v>28</v>
      </c>
      <c r="U32" s="26" t="str">
        <f>$K$1</f>
        <v>MŠŠ</v>
      </c>
      <c r="V32" s="43">
        <f t="shared" si="1"/>
        <v>1</v>
      </c>
      <c r="W32" s="43">
        <f t="shared" si="2"/>
        <v>1</v>
      </c>
      <c r="X32" s="43">
        <f t="shared" si="3"/>
        <v>1</v>
      </c>
      <c r="Y32" s="43">
        <f t="shared" si="4"/>
        <v>2</v>
      </c>
      <c r="Z32" s="43">
        <f t="shared" si="5"/>
        <v>0</v>
      </c>
      <c r="AA32" s="43">
        <f t="shared" si="6"/>
        <v>0</v>
      </c>
      <c r="AB32" s="43">
        <f t="shared" si="7"/>
        <v>0</v>
      </c>
      <c r="AC32" s="43">
        <f t="shared" si="8"/>
        <v>3</v>
      </c>
      <c r="AD32" s="44">
        <f t="shared" si="9"/>
        <v>-1</v>
      </c>
      <c r="AE32" s="44">
        <f t="shared" si="10"/>
        <v>2</v>
      </c>
      <c r="AF32" s="43">
        <f t="shared" si="11"/>
        <v>3</v>
      </c>
      <c r="AG32" s="8" t="str">
        <f>Vzorci_vnosov!$A$32</f>
        <v>Am</v>
      </c>
      <c r="AH32" s="45" t="str">
        <f t="shared" si="45"/>
        <v>X</v>
      </c>
      <c r="AI32" s="45" t="str">
        <f t="shared" si="30"/>
        <v>T</v>
      </c>
      <c r="AJ32" s="45" t="str">
        <f t="shared" si="31"/>
        <v>D</v>
      </c>
      <c r="AK32" s="45" t="str">
        <f t="shared" si="32"/>
        <v>☻</v>
      </c>
      <c r="AL32" s="45" t="str">
        <f t="shared" si="33"/>
        <v>D</v>
      </c>
      <c r="AM32" s="45" t="str">
        <f t="shared" si="34"/>
        <v>D</v>
      </c>
      <c r="AN32" s="45" t="str">
        <f t="shared" si="35"/>
        <v>1</v>
      </c>
      <c r="AO32" s="45" t="str">
        <f t="shared" si="36"/>
        <v>D</v>
      </c>
      <c r="AP32" s="45" t="str">
        <f t="shared" si="37"/>
        <v>T</v>
      </c>
      <c r="AQ32" s="45" t="str">
        <f t="shared" si="38"/>
        <v>2</v>
      </c>
      <c r="AR32" s="45" t="str">
        <f t="shared" si="39"/>
        <v>D</v>
      </c>
      <c r="AS32" s="45" t="str">
        <f t="shared" si="40"/>
        <v>X</v>
      </c>
      <c r="AT32" s="45" t="str">
        <f t="shared" si="41"/>
        <v/>
      </c>
      <c r="AU32" s="45" t="str">
        <f t="shared" si="42"/>
        <v>2</v>
      </c>
      <c r="AV32" s="45" t="str">
        <f t="shared" si="43"/>
        <v>☺</v>
      </c>
      <c r="AW32" s="45" t="str">
        <f t="shared" si="44"/>
        <v/>
      </c>
      <c r="AX32" s="45" t="str">
        <f>RIGHT(T32,1)</f>
        <v>J</v>
      </c>
      <c r="AY32" s="4"/>
      <c r="AZ32" s="4"/>
      <c r="BA32" s="4"/>
      <c r="BB32" s="4"/>
      <c r="BC32" s="4"/>
      <c r="BD32" s="4"/>
      <c r="BE32" s="4"/>
      <c r="BF32" s="4"/>
      <c r="BG32" s="46"/>
      <c r="BH32" s="46"/>
      <c r="BI32" s="46"/>
      <c r="BJ32" s="46"/>
      <c r="BK32" s="46"/>
      <c r="BL32" s="46"/>
    </row>
    <row r="33" spans="1:64" ht="12.75" customHeight="1">
      <c r="AG33" s="5" t="str">
        <f>Vzorci_vnosov!$A$33</f>
        <v>Am☻</v>
      </c>
    </row>
    <row r="34" spans="1:64" ht="12.75" customHeight="1">
      <c r="C34" s="6" t="str">
        <f>$C$1</f>
        <v>ANĐ</v>
      </c>
      <c r="D34" s="6" t="str">
        <f>$D$1</f>
        <v>ŠOŠ</v>
      </c>
      <c r="E34" s="6" t="str">
        <f>$E$1</f>
        <v>PIN</v>
      </c>
      <c r="F34" s="6" t="str">
        <f>$F$1</f>
        <v>KON</v>
      </c>
      <c r="G34" s="6" t="str">
        <f>$G$1</f>
        <v>ORO</v>
      </c>
      <c r="H34" s="6" t="str">
        <f>$H$1</f>
        <v>MIO</v>
      </c>
      <c r="I34" s="6" t="str">
        <f>$I$1</f>
        <v>BOŽ</v>
      </c>
      <c r="J34" s="6" t="str">
        <f>$J$1</f>
        <v>TOM</v>
      </c>
      <c r="K34" s="6" t="str">
        <f>$K$1</f>
        <v>MŠŠ</v>
      </c>
      <c r="L34" s="6" t="str">
        <f>$L$1</f>
        <v>ŽIV</v>
      </c>
      <c r="M34" s="6" t="str">
        <f>$M$1</f>
        <v>TAL</v>
      </c>
      <c r="N34" s="6" t="str">
        <f>$N$1</f>
        <v>PIR</v>
      </c>
      <c r="O34" s="6">
        <f>$O$1</f>
        <v>0</v>
      </c>
      <c r="P34" s="6" t="str">
        <f>$P$1</f>
        <v>BUT</v>
      </c>
      <c r="Q34" s="6" t="str">
        <f>$Q$1</f>
        <v>ŽRJ</v>
      </c>
      <c r="R34" s="6" t="str">
        <f>$R$1</f>
        <v>NOV3</v>
      </c>
      <c r="S34" s="6" t="str">
        <f>$S$1</f>
        <v>JNK</v>
      </c>
      <c r="AG34" s="17" t="str">
        <f>Vzorci_vnosov!$A$34</f>
        <v>Am☺</v>
      </c>
    </row>
    <row r="35" spans="1:64" ht="17" customHeight="1">
      <c r="B35" s="64" t="str">
        <f>Vzorci_vnosov!$A$20</f>
        <v>☺</v>
      </c>
      <c r="C35" s="65">
        <f t="shared" ref="C35:S35" si="46">COUNTIF(AI2:AI32,"☺")</f>
        <v>0</v>
      </c>
      <c r="D35" s="65">
        <f t="shared" si="46"/>
        <v>0</v>
      </c>
      <c r="E35" s="65">
        <f t="shared" si="46"/>
        <v>0</v>
      </c>
      <c r="F35" s="65">
        <f t="shared" si="46"/>
        <v>3</v>
      </c>
      <c r="G35" s="65">
        <f t="shared" si="46"/>
        <v>2</v>
      </c>
      <c r="H35" s="65">
        <f t="shared" si="46"/>
        <v>4</v>
      </c>
      <c r="I35" s="65">
        <f t="shared" si="46"/>
        <v>1</v>
      </c>
      <c r="J35" s="65">
        <f t="shared" si="46"/>
        <v>0</v>
      </c>
      <c r="K35" s="65">
        <f t="shared" si="46"/>
        <v>6</v>
      </c>
      <c r="L35" s="65">
        <f t="shared" si="46"/>
        <v>0</v>
      </c>
      <c r="M35" s="65">
        <f t="shared" si="46"/>
        <v>3</v>
      </c>
      <c r="N35" s="65">
        <f t="shared" si="46"/>
        <v>0</v>
      </c>
      <c r="O35" s="65">
        <f t="shared" si="46"/>
        <v>0</v>
      </c>
      <c r="P35" s="65">
        <f t="shared" si="46"/>
        <v>6</v>
      </c>
      <c r="Q35" s="65">
        <f t="shared" si="46"/>
        <v>0</v>
      </c>
      <c r="R35" s="65">
        <f t="shared" si="46"/>
        <v>0</v>
      </c>
      <c r="S35" s="65">
        <f t="shared" si="46"/>
        <v>0</v>
      </c>
      <c r="AG35" s="8" t="str">
        <f>Vzorci_vnosov!$A$35</f>
        <v>Ta</v>
      </c>
    </row>
    <row r="36" spans="1:64" ht="17" customHeight="1">
      <c r="A36" s="66"/>
      <c r="B36" s="8" t="str">
        <f>Vzorci_vnosov!$A$16</f>
        <v>☻</v>
      </c>
      <c r="C36" s="65">
        <f t="shared" ref="C36:S36" si="47">COUNTIF(AI2:AI32,"☻")</f>
        <v>6</v>
      </c>
      <c r="D36" s="65">
        <f t="shared" si="47"/>
        <v>2</v>
      </c>
      <c r="E36" s="65">
        <f t="shared" si="47"/>
        <v>6</v>
      </c>
      <c r="F36" s="65">
        <f t="shared" si="47"/>
        <v>0</v>
      </c>
      <c r="G36" s="65">
        <f t="shared" si="47"/>
        <v>1</v>
      </c>
      <c r="H36" s="65">
        <f t="shared" si="47"/>
        <v>0</v>
      </c>
      <c r="I36" s="65">
        <f t="shared" si="47"/>
        <v>3</v>
      </c>
      <c r="J36" s="65">
        <f t="shared" si="47"/>
        <v>5</v>
      </c>
      <c r="K36" s="65">
        <f t="shared" si="47"/>
        <v>0</v>
      </c>
      <c r="L36" s="65">
        <f t="shared" si="47"/>
        <v>0</v>
      </c>
      <c r="M36" s="65">
        <f t="shared" si="47"/>
        <v>4</v>
      </c>
      <c r="N36" s="65">
        <f t="shared" si="47"/>
        <v>0</v>
      </c>
      <c r="O36" s="65">
        <f t="shared" si="47"/>
        <v>5</v>
      </c>
      <c r="P36" s="65">
        <f t="shared" si="47"/>
        <v>0</v>
      </c>
      <c r="Q36" s="65">
        <f t="shared" si="47"/>
        <v>0</v>
      </c>
      <c r="R36" s="65">
        <f t="shared" si="47"/>
        <v>0</v>
      </c>
      <c r="S36" s="65">
        <f t="shared" si="47"/>
        <v>0</v>
      </c>
      <c r="T36" s="65"/>
      <c r="U36" s="67"/>
      <c r="V36" s="67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9"/>
      <c r="AZ36" s="69"/>
      <c r="BA36" s="69"/>
      <c r="BB36" s="69"/>
      <c r="BC36" s="69"/>
      <c r="BD36" s="69"/>
      <c r="BE36" s="69"/>
      <c r="BF36" s="69"/>
      <c r="BG36" s="68"/>
      <c r="BH36" s="68"/>
      <c r="BI36" s="68"/>
      <c r="BJ36" s="68"/>
      <c r="BK36" s="68"/>
      <c r="BL36" s="68"/>
    </row>
    <row r="37" spans="1:64" ht="17" customHeight="1">
      <c r="A37" s="66"/>
      <c r="B37" s="18" t="str">
        <f>Vzorci_vnosov!$A$42</f>
        <v>Σ</v>
      </c>
      <c r="C37" s="70">
        <f t="shared" ref="C37:S37" si="48">SUM(C35:C36)</f>
        <v>6</v>
      </c>
      <c r="D37" s="70">
        <f t="shared" si="48"/>
        <v>2</v>
      </c>
      <c r="E37" s="70">
        <f t="shared" si="48"/>
        <v>6</v>
      </c>
      <c r="F37" s="70">
        <f t="shared" si="48"/>
        <v>3</v>
      </c>
      <c r="G37" s="70">
        <f t="shared" si="48"/>
        <v>3</v>
      </c>
      <c r="H37" s="70">
        <f t="shared" si="48"/>
        <v>4</v>
      </c>
      <c r="I37" s="70">
        <f t="shared" si="48"/>
        <v>4</v>
      </c>
      <c r="J37" s="70">
        <f t="shared" si="48"/>
        <v>5</v>
      </c>
      <c r="K37" s="70">
        <f t="shared" si="48"/>
        <v>6</v>
      </c>
      <c r="L37" s="70">
        <f t="shared" si="48"/>
        <v>0</v>
      </c>
      <c r="M37" s="70">
        <f t="shared" si="48"/>
        <v>7</v>
      </c>
      <c r="N37" s="70">
        <f t="shared" si="48"/>
        <v>0</v>
      </c>
      <c r="O37" s="70">
        <f t="shared" si="48"/>
        <v>5</v>
      </c>
      <c r="P37" s="70">
        <f t="shared" si="48"/>
        <v>6</v>
      </c>
      <c r="Q37" s="70">
        <f t="shared" si="48"/>
        <v>0</v>
      </c>
      <c r="R37" s="70">
        <f t="shared" si="48"/>
        <v>0</v>
      </c>
      <c r="S37" s="70">
        <f t="shared" si="48"/>
        <v>0</v>
      </c>
      <c r="T37" s="65"/>
      <c r="U37" s="67"/>
      <c r="V37" s="67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9"/>
      <c r="AZ37" s="69"/>
      <c r="BA37" s="69"/>
      <c r="BB37" s="69"/>
      <c r="BC37" s="69"/>
      <c r="BD37" s="69"/>
      <c r="BE37" s="69"/>
      <c r="BF37" s="69"/>
      <c r="BG37" s="68"/>
      <c r="BH37" s="68"/>
      <c r="BI37" s="68"/>
      <c r="BJ37" s="68"/>
      <c r="BK37" s="68"/>
      <c r="BL37" s="68"/>
    </row>
    <row r="38" spans="1:64" ht="17" customHeight="1">
      <c r="A38" s="66"/>
      <c r="B38" s="5" t="str">
        <f>Vzorci_vnosov!$A$6</f>
        <v>KVIT</v>
      </c>
      <c r="C38" s="65">
        <f t="shared" ref="C38:S38" si="49">COUNTIF(C2:C32,"KVIT")+COUNTIF(C2:C32,"51KVIT")+COUNTIF(C2:C32,"52KVIT")+COUNTIF(C2:C32,"KVIT$")+COUNTIF(C2:C32,"KVIT☻")+COUNTIF(C2:C32,"KVIT☺")</f>
        <v>0</v>
      </c>
      <c r="D38" s="65">
        <f t="shared" si="49"/>
        <v>13</v>
      </c>
      <c r="E38" s="65">
        <f t="shared" si="49"/>
        <v>7</v>
      </c>
      <c r="F38" s="65">
        <f t="shared" si="49"/>
        <v>12</v>
      </c>
      <c r="G38" s="65">
        <f t="shared" si="49"/>
        <v>0</v>
      </c>
      <c r="H38" s="65">
        <f t="shared" si="49"/>
        <v>0</v>
      </c>
      <c r="I38" s="65">
        <f t="shared" si="49"/>
        <v>0</v>
      </c>
      <c r="J38" s="65">
        <f t="shared" si="49"/>
        <v>4</v>
      </c>
      <c r="K38" s="65">
        <f t="shared" si="49"/>
        <v>14</v>
      </c>
      <c r="L38" s="65">
        <f t="shared" si="49"/>
        <v>0</v>
      </c>
      <c r="M38" s="65">
        <f t="shared" si="49"/>
        <v>0</v>
      </c>
      <c r="N38" s="65">
        <f t="shared" si="49"/>
        <v>1</v>
      </c>
      <c r="O38" s="65">
        <f t="shared" si="49"/>
        <v>0</v>
      </c>
      <c r="P38" s="65">
        <f t="shared" si="49"/>
        <v>10</v>
      </c>
      <c r="Q38" s="65">
        <f t="shared" si="49"/>
        <v>3</v>
      </c>
      <c r="R38" s="65">
        <f t="shared" si="49"/>
        <v>0</v>
      </c>
      <c r="S38" s="65">
        <f t="shared" si="49"/>
        <v>2</v>
      </c>
      <c r="T38" s="65"/>
      <c r="U38" s="65"/>
      <c r="V38" s="65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9"/>
      <c r="AZ38" s="69"/>
      <c r="BA38" s="69"/>
      <c r="BB38" s="69"/>
      <c r="BC38" s="69"/>
      <c r="BD38" s="69"/>
      <c r="BE38" s="69"/>
      <c r="BF38" s="69"/>
      <c r="BG38" s="68"/>
      <c r="BH38" s="68"/>
      <c r="BI38" s="68"/>
      <c r="BJ38" s="68"/>
      <c r="BK38" s="68"/>
      <c r="BL38" s="68"/>
    </row>
    <row r="39" spans="1:64" ht="17" customHeight="1">
      <c r="A39" s="66"/>
      <c r="B39" s="19" t="str">
        <f>Vzorci_vnosov!$A$43</f>
        <v>$</v>
      </c>
      <c r="C39" s="65">
        <f t="shared" ref="C39:S39" si="50">COUNTIF(C2:C32,"51$")+COUNTIF(C2:C32,"52$")+COUNTIF(C2:C32,"kvit$")</f>
        <v>0</v>
      </c>
      <c r="D39" s="65">
        <f t="shared" si="50"/>
        <v>0</v>
      </c>
      <c r="E39" s="65">
        <f t="shared" si="50"/>
        <v>0</v>
      </c>
      <c r="F39" s="65">
        <f t="shared" si="50"/>
        <v>0</v>
      </c>
      <c r="G39" s="65">
        <f t="shared" si="50"/>
        <v>0</v>
      </c>
      <c r="H39" s="65">
        <f t="shared" si="50"/>
        <v>0</v>
      </c>
      <c r="I39" s="65">
        <f t="shared" si="50"/>
        <v>0</v>
      </c>
      <c r="J39" s="65">
        <f t="shared" si="50"/>
        <v>0</v>
      </c>
      <c r="K39" s="65">
        <f t="shared" si="50"/>
        <v>0</v>
      </c>
      <c r="L39" s="65">
        <f t="shared" si="50"/>
        <v>0</v>
      </c>
      <c r="M39" s="65">
        <f t="shared" si="50"/>
        <v>0</v>
      </c>
      <c r="N39" s="65">
        <f t="shared" si="50"/>
        <v>0</v>
      </c>
      <c r="O39" s="65">
        <f t="shared" si="50"/>
        <v>0</v>
      </c>
      <c r="P39" s="65">
        <f t="shared" si="50"/>
        <v>0</v>
      </c>
      <c r="Q39" s="65">
        <f t="shared" si="50"/>
        <v>0</v>
      </c>
      <c r="R39" s="65">
        <f t="shared" si="50"/>
        <v>0</v>
      </c>
      <c r="S39" s="65">
        <f t="shared" si="50"/>
        <v>0</v>
      </c>
      <c r="T39" s="65"/>
      <c r="U39" s="65"/>
      <c r="V39" s="65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68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2"/>
      <c r="AZ39" s="72"/>
      <c r="BA39" s="72"/>
      <c r="BB39" s="72"/>
      <c r="BC39" s="72"/>
      <c r="BD39" s="72"/>
      <c r="BE39" s="72"/>
      <c r="BF39" s="72"/>
      <c r="BG39" s="71"/>
      <c r="BH39" s="71"/>
      <c r="BI39" s="71"/>
      <c r="BJ39" s="71"/>
      <c r="BK39" s="71"/>
      <c r="BL39" s="71"/>
    </row>
    <row r="40" spans="1:64" ht="17" customHeight="1">
      <c r="B40" s="25" t="str">
        <f>Vzorci_vnosov!$A$12</f>
        <v>D</v>
      </c>
      <c r="C40" s="65">
        <f t="shared" ref="C40:S40" si="51">COUNTIF(C2:C32,"D")</f>
        <v>1</v>
      </c>
      <c r="D40" s="65">
        <f t="shared" si="51"/>
        <v>0</v>
      </c>
      <c r="E40" s="65">
        <f t="shared" si="51"/>
        <v>3</v>
      </c>
      <c r="F40" s="65">
        <f t="shared" si="51"/>
        <v>0</v>
      </c>
      <c r="G40" s="65">
        <f t="shared" si="51"/>
        <v>8</v>
      </c>
      <c r="H40" s="65">
        <f t="shared" si="51"/>
        <v>2</v>
      </c>
      <c r="I40" s="65">
        <f t="shared" si="51"/>
        <v>4</v>
      </c>
      <c r="J40" s="65">
        <f t="shared" si="51"/>
        <v>7</v>
      </c>
      <c r="K40" s="65">
        <f t="shared" si="51"/>
        <v>0</v>
      </c>
      <c r="L40" s="65">
        <f t="shared" si="51"/>
        <v>0</v>
      </c>
      <c r="M40" s="65">
        <f t="shared" si="51"/>
        <v>8</v>
      </c>
      <c r="N40" s="65">
        <f t="shared" si="51"/>
        <v>1</v>
      </c>
      <c r="O40" s="65">
        <f t="shared" si="51"/>
        <v>0</v>
      </c>
      <c r="P40" s="65">
        <f t="shared" si="51"/>
        <v>4</v>
      </c>
      <c r="Q40" s="65">
        <f t="shared" si="51"/>
        <v>4</v>
      </c>
      <c r="R40" s="65">
        <f t="shared" si="51"/>
        <v>0</v>
      </c>
      <c r="S40" s="65">
        <f t="shared" si="51"/>
        <v>0</v>
      </c>
      <c r="AG40" s="14" t="str">
        <f>Vzorci_vnosov!$A$40</f>
        <v>Rf☺</v>
      </c>
    </row>
    <row r="41" spans="1:64" ht="17" customHeight="1">
      <c r="B41" s="25" t="str">
        <f>Vzorci_vnosov!$A$15</f>
        <v>SO</v>
      </c>
      <c r="C41" s="65">
        <f t="shared" ref="C41:S41" si="52">COUNTIF(C2:C32,"SO")</f>
        <v>0</v>
      </c>
      <c r="D41" s="65">
        <f t="shared" si="52"/>
        <v>0</v>
      </c>
      <c r="E41" s="65">
        <f t="shared" si="52"/>
        <v>0</v>
      </c>
      <c r="F41" s="65">
        <f t="shared" si="52"/>
        <v>0</v>
      </c>
      <c r="G41" s="65">
        <f t="shared" si="52"/>
        <v>0</v>
      </c>
      <c r="H41" s="65">
        <f t="shared" si="52"/>
        <v>0</v>
      </c>
      <c r="I41" s="65">
        <f t="shared" si="52"/>
        <v>0</v>
      </c>
      <c r="J41" s="65">
        <f t="shared" si="52"/>
        <v>0</v>
      </c>
      <c r="K41" s="65">
        <f t="shared" si="52"/>
        <v>3</v>
      </c>
      <c r="L41" s="65">
        <f t="shared" si="52"/>
        <v>0</v>
      </c>
      <c r="M41" s="65">
        <f t="shared" si="52"/>
        <v>0</v>
      </c>
      <c r="N41" s="65">
        <f t="shared" si="52"/>
        <v>0</v>
      </c>
      <c r="O41" s="65">
        <f t="shared" si="52"/>
        <v>0</v>
      </c>
      <c r="P41" s="65">
        <f t="shared" si="52"/>
        <v>0</v>
      </c>
      <c r="Q41" s="65">
        <f t="shared" si="52"/>
        <v>0</v>
      </c>
      <c r="R41" s="65">
        <f t="shared" si="52"/>
        <v>0</v>
      </c>
      <c r="S41" s="65">
        <f t="shared" si="52"/>
        <v>1</v>
      </c>
      <c r="AG41" s="8" t="str">
        <f>Vzorci_vnosov!$A$41</f>
        <v>TAV</v>
      </c>
    </row>
    <row r="42" spans="1:64" ht="17" customHeight="1">
      <c r="B42" s="25" t="str">
        <f>Vzorci_vnosov!$A$13</f>
        <v>BOL</v>
      </c>
      <c r="C42" s="65">
        <f t="shared" ref="C42:S42" si="53">COUNTIF(C2:C32,"BOL")</f>
        <v>0</v>
      </c>
      <c r="D42" s="65">
        <f t="shared" si="53"/>
        <v>0</v>
      </c>
      <c r="E42" s="65">
        <f t="shared" si="53"/>
        <v>6</v>
      </c>
      <c r="F42" s="65">
        <f t="shared" si="53"/>
        <v>0</v>
      </c>
      <c r="G42" s="65">
        <f t="shared" si="53"/>
        <v>0</v>
      </c>
      <c r="H42" s="65">
        <f t="shared" si="53"/>
        <v>1</v>
      </c>
      <c r="I42" s="65">
        <f t="shared" si="53"/>
        <v>0</v>
      </c>
      <c r="J42" s="65">
        <f t="shared" si="53"/>
        <v>0</v>
      </c>
      <c r="K42" s="65">
        <f t="shared" si="53"/>
        <v>0</v>
      </c>
      <c r="L42" s="65">
        <f t="shared" si="53"/>
        <v>0</v>
      </c>
      <c r="M42" s="65">
        <f t="shared" si="53"/>
        <v>0</v>
      </c>
      <c r="N42" s="65">
        <f t="shared" si="53"/>
        <v>0</v>
      </c>
      <c r="O42" s="65">
        <f t="shared" si="53"/>
        <v>0</v>
      </c>
      <c r="P42" s="65">
        <f t="shared" si="53"/>
        <v>0</v>
      </c>
      <c r="Q42" s="65">
        <f t="shared" si="53"/>
        <v>0</v>
      </c>
      <c r="R42" s="65">
        <f t="shared" si="53"/>
        <v>0</v>
      </c>
      <c r="S42" s="65">
        <f t="shared" si="53"/>
        <v>0</v>
      </c>
      <c r="AG42" s="22" t="str">
        <f>Vzorci_vnosov!$A$46</f>
        <v>©☻</v>
      </c>
    </row>
    <row r="43" spans="1:64" ht="17" customHeight="1">
      <c r="B43" s="21" t="str">
        <f>Vzorci_vnosov!$A$11</f>
        <v>X</v>
      </c>
      <c r="C43" s="65">
        <f t="shared" ref="C43:S43" si="54">COUNTIF(C2:C32,"X")</f>
        <v>2</v>
      </c>
      <c r="D43" s="65">
        <f t="shared" si="54"/>
        <v>4</v>
      </c>
      <c r="E43" s="65">
        <f t="shared" si="54"/>
        <v>2</v>
      </c>
      <c r="F43" s="65">
        <f t="shared" si="54"/>
        <v>4</v>
      </c>
      <c r="G43" s="65">
        <f t="shared" si="54"/>
        <v>0</v>
      </c>
      <c r="H43" s="65">
        <f t="shared" si="54"/>
        <v>2</v>
      </c>
      <c r="I43" s="65">
        <f t="shared" si="54"/>
        <v>4</v>
      </c>
      <c r="J43" s="65">
        <f t="shared" si="54"/>
        <v>3</v>
      </c>
      <c r="K43" s="65">
        <f t="shared" si="54"/>
        <v>4</v>
      </c>
      <c r="L43" s="65">
        <f t="shared" si="54"/>
        <v>5</v>
      </c>
      <c r="M43" s="65">
        <f t="shared" si="54"/>
        <v>0</v>
      </c>
      <c r="N43" s="65">
        <f t="shared" si="54"/>
        <v>3</v>
      </c>
      <c r="O43" s="65">
        <f t="shared" si="54"/>
        <v>0</v>
      </c>
      <c r="P43" s="65">
        <f t="shared" si="54"/>
        <v>2</v>
      </c>
      <c r="Q43" s="65">
        <f t="shared" si="54"/>
        <v>3</v>
      </c>
      <c r="R43" s="65">
        <f t="shared" si="54"/>
        <v>0</v>
      </c>
      <c r="S43" s="65">
        <f t="shared" si="54"/>
        <v>4</v>
      </c>
      <c r="AG43" s="22" t="str">
        <f>Vzorci_vnosov!$A$47</f>
        <v>®☻</v>
      </c>
    </row>
    <row r="44" spans="1:64" ht="17" customHeight="1">
      <c r="B44" s="20" t="s">
        <v>58</v>
      </c>
      <c r="C44" s="65">
        <f>COUNTIF(U2:U32,"KOS")</f>
        <v>0</v>
      </c>
      <c r="D44" s="65">
        <f>COUNTIF(U2:U32,"ŠOŠ")</f>
        <v>7</v>
      </c>
      <c r="E44" s="65">
        <f>COUNTIF(U2:U32,"PIN")</f>
        <v>0</v>
      </c>
      <c r="F44" s="65">
        <f>COUNTIF(U2:U32,"KON")</f>
        <v>2</v>
      </c>
      <c r="G44" s="65">
        <f>COUNTIF(U2:U32,"oro")</f>
        <v>0</v>
      </c>
      <c r="H44" s="65">
        <f>COUNTIF(U2:U32,"MIO")</f>
        <v>4</v>
      </c>
      <c r="I44" s="65">
        <f>COUNTIF(U2:U32,"BOŽ")</f>
        <v>0</v>
      </c>
      <c r="J44" s="65">
        <f>COUNTIF(U2:U32,"TOM")</f>
        <v>3</v>
      </c>
      <c r="K44" s="65">
        <f>COUNTIF(U2:U32,"MŠŠ")</f>
        <v>4</v>
      </c>
      <c r="L44" s="65">
        <f>COUNTIF(U2:U32,"ŽIV")</f>
        <v>2</v>
      </c>
      <c r="M44" s="65">
        <f>COUNTIF(U2:U32,"TAL")</f>
        <v>0</v>
      </c>
      <c r="N44" s="65">
        <f>COUNTIF(U2:U32,"PIR")</f>
        <v>0</v>
      </c>
      <c r="O44" s="65">
        <f>COUNTIF(U2:U32,"HOL")</f>
        <v>0</v>
      </c>
      <c r="P44" s="65">
        <f>COUNTIF(U2:U32,P1)</f>
        <v>4</v>
      </c>
      <c r="Q44" s="65">
        <f>COUNTIF(U2:U32,Q1)</f>
        <v>5</v>
      </c>
      <c r="R44" s="65">
        <f>COUNTIF(U2:U32,R1)</f>
        <v>0</v>
      </c>
      <c r="S44" s="65">
        <f>COUNTIF(W2:W32,S1)</f>
        <v>0</v>
      </c>
      <c r="AG44" s="23" t="str">
        <f>Vzorci_vnosov!$A$48</f>
        <v>©</v>
      </c>
    </row>
    <row r="45" spans="1:64" ht="17" customHeight="1">
      <c r="B45" s="21" t="str">
        <f>Vzorci_vnosov!$A$45</f>
        <v>¶</v>
      </c>
      <c r="C45" s="65">
        <f t="shared" ref="C45:S45" si="55">COUNTIF(C2:C32,"51¶")+COUNTIF(C2:C32,"52¶")+COUNTIF(C2:C32,"kvit¶")</f>
        <v>1</v>
      </c>
      <c r="D45" s="65">
        <f t="shared" si="55"/>
        <v>0</v>
      </c>
      <c r="E45" s="65">
        <f t="shared" si="55"/>
        <v>0</v>
      </c>
      <c r="F45" s="65">
        <f t="shared" si="55"/>
        <v>0</v>
      </c>
      <c r="G45" s="65">
        <f t="shared" si="55"/>
        <v>0</v>
      </c>
      <c r="H45" s="65">
        <f t="shared" si="55"/>
        <v>1</v>
      </c>
      <c r="I45" s="65">
        <f t="shared" si="55"/>
        <v>2</v>
      </c>
      <c r="J45" s="65">
        <f t="shared" si="55"/>
        <v>1</v>
      </c>
      <c r="K45" s="65">
        <f t="shared" si="55"/>
        <v>1</v>
      </c>
      <c r="L45" s="65">
        <f t="shared" si="55"/>
        <v>1</v>
      </c>
      <c r="M45" s="65">
        <f t="shared" si="55"/>
        <v>1</v>
      </c>
      <c r="N45" s="65">
        <f t="shared" si="55"/>
        <v>0</v>
      </c>
      <c r="O45" s="65">
        <f t="shared" si="55"/>
        <v>0</v>
      </c>
      <c r="P45" s="65">
        <f t="shared" si="55"/>
        <v>1</v>
      </c>
      <c r="Q45" s="65">
        <f t="shared" si="55"/>
        <v>0</v>
      </c>
      <c r="R45" s="65">
        <f t="shared" si="55"/>
        <v>0</v>
      </c>
      <c r="S45" s="65">
        <f t="shared" si="55"/>
        <v>0</v>
      </c>
      <c r="AG45" s="23" t="str">
        <f>Vzorci_vnosov!$A$49</f>
        <v>®</v>
      </c>
    </row>
    <row r="46" spans="1:64" ht="17" customHeight="1">
      <c r="B46" s="25" t="str">
        <f>Vzorci_vnosov!$A$8</f>
        <v>U</v>
      </c>
      <c r="C46" s="65">
        <f t="shared" ref="C46:S46" si="56">COUNTIF(C2:C32,"U☺")+COUNTIF(C2:C32,"U☻")+COUNTIF(C2:C32,"U")</f>
        <v>0</v>
      </c>
      <c r="D46" s="65">
        <f t="shared" si="56"/>
        <v>0</v>
      </c>
      <c r="E46" s="65">
        <f t="shared" si="56"/>
        <v>0</v>
      </c>
      <c r="F46" s="65">
        <f t="shared" si="56"/>
        <v>0</v>
      </c>
      <c r="G46" s="65">
        <f t="shared" si="56"/>
        <v>0</v>
      </c>
      <c r="H46" s="65">
        <f t="shared" si="56"/>
        <v>0</v>
      </c>
      <c r="I46" s="65">
        <f t="shared" si="56"/>
        <v>0</v>
      </c>
      <c r="J46" s="65">
        <f t="shared" si="56"/>
        <v>0</v>
      </c>
      <c r="K46" s="65">
        <f t="shared" si="56"/>
        <v>0</v>
      </c>
      <c r="L46" s="65">
        <f t="shared" si="56"/>
        <v>2</v>
      </c>
      <c r="M46" s="65">
        <f t="shared" si="56"/>
        <v>0</v>
      </c>
      <c r="N46" s="65">
        <f t="shared" si="56"/>
        <v>0</v>
      </c>
      <c r="O46" s="65">
        <f t="shared" si="56"/>
        <v>0</v>
      </c>
      <c r="P46" s="65">
        <f t="shared" si="56"/>
        <v>0</v>
      </c>
      <c r="Q46" s="65">
        <f t="shared" si="56"/>
        <v>1</v>
      </c>
      <c r="R46" s="65">
        <f t="shared" si="56"/>
        <v>0</v>
      </c>
      <c r="S46" s="65">
        <f t="shared" si="56"/>
        <v>1</v>
      </c>
    </row>
  </sheetData>
  <sheetProtection sheet="1" objects="1" scenarios="1"/>
  <conditionalFormatting sqref="AD2:AD32">
    <cfRule type="cellIs" dxfId="50" priority="77" stopIfTrue="1" operator="notEqual">
      <formula>0</formula>
    </cfRule>
  </conditionalFormatting>
  <conditionalFormatting sqref="V2:AC32">
    <cfRule type="cellIs" dxfId="49" priority="90" stopIfTrue="1" operator="lessThan">
      <formula>1</formula>
    </cfRule>
  </conditionalFormatting>
  <conditionalFormatting sqref="AF2:AF32">
    <cfRule type="cellIs" dxfId="48" priority="80" stopIfTrue="1" operator="lessThan">
      <formula>2</formula>
    </cfRule>
  </conditionalFormatting>
  <conditionalFormatting sqref="AE2:AE32">
    <cfRule type="cellIs" dxfId="47" priority="78" stopIfTrue="1" operator="equal">
      <formula>1</formula>
    </cfRule>
  </conditionalFormatting>
  <conditionalFormatting sqref="AE2:AE32">
    <cfRule type="cellIs" dxfId="46" priority="79" stopIfTrue="1" operator="greaterThan">
      <formula>1</formula>
    </cfRule>
  </conditionalFormatting>
  <conditionalFormatting sqref="V2:AC32">
    <cfRule type="cellIs" dxfId="45" priority="91" stopIfTrue="1" operator="greaterThan">
      <formula>1</formula>
    </cfRule>
  </conditionalFormatting>
  <conditionalFormatting sqref="AF2:AF32">
    <cfRule type="cellIs" dxfId="44" priority="81" stopIfTrue="1" operator="greaterThan">
      <formula>2</formula>
    </cfRule>
  </conditionalFormatting>
  <conditionalFormatting sqref="E6:P6 D12 C13 E28:G28 E27:H27 K27 C20:O20 E13:G13 O2:O5 C14:H14 O14:U14 G26 M28 M27:R27 I28:K28 J26:K26 M26:O26 Q26:U26 F7:K7 A7:D7 A6:C6 C26:E26 L14:M14 C21:E21 G21:P21 J13:U13 R21:U21 Q20:U20 O7:U7 M7 J14 C27:C28 A2:B5 D4:D5 O22:O25 O28:O32 T27:U28 T22:T25 O8:O12 O15:O19 A8:B32 R6:U6 R8:R12 R15:R19 Q28:R28 R29:R32 T8:T12 R2:R5 T2:T5 T15:T19 R22:R25 T29:T32">
    <cfRule type="expression" dxfId="43" priority="340" stopIfTrue="1">
      <formula>WEEKDAY($A2,2)=6</formula>
    </cfRule>
  </conditionalFormatting>
  <conditionalFormatting sqref="E6:P6 D12 C13 E28:G28 E27:H27 K27 C20:O20 E13:G13 O2:O5 C14:H14 O14:U14 G26 M28 M27:R27 I28:K28 J26:K26 M26:O26 Q26:U26 F7:K7 A7:D7 A6:C6 C26:E26 L14:M14 C21:E21 G21:P21 J13:U13 R21:U21 Q20:U20 O7:U7 M7 J14 C27:C28 A2:B5 D4:D5 O22:O25 O28:O32 T27:U28 T22:T25 O8:O12 O15:O19 A8:B32 R6:U6 R8:R12 R15:R19 Q28:R28 R29:R32 T8:T12 R2:R5 T2:T5 T15:T19 R22:R25 T29:T32">
    <cfRule type="expression" dxfId="42" priority="341" stopIfTrue="1">
      <formula>WEEKDAY($A2,2)=7</formula>
    </cfRule>
  </conditionalFormatting>
  <conditionalFormatting sqref="N2:N4">
    <cfRule type="expression" dxfId="41" priority="71" stopIfTrue="1">
      <formula>WEEKDAY($A2,2)=6</formula>
    </cfRule>
  </conditionalFormatting>
  <conditionalFormatting sqref="N2:N4">
    <cfRule type="expression" dxfId="40" priority="72" stopIfTrue="1">
      <formula>WEEKDAY($A2,2)=7</formula>
    </cfRule>
  </conditionalFormatting>
  <conditionalFormatting sqref="N8:N11">
    <cfRule type="expression" dxfId="39" priority="69" stopIfTrue="1">
      <formula>WEEKDAY($A8,2)=6</formula>
    </cfRule>
  </conditionalFormatting>
  <conditionalFormatting sqref="N8:N11">
    <cfRule type="expression" dxfId="38" priority="70" stopIfTrue="1">
      <formula>WEEKDAY($A8,2)=7</formula>
    </cfRule>
  </conditionalFormatting>
  <conditionalFormatting sqref="D28">
    <cfRule type="expression" dxfId="37" priority="67" stopIfTrue="1">
      <formula>WEEKDAY($A28,2)=6</formula>
    </cfRule>
  </conditionalFormatting>
  <conditionalFormatting sqref="D28">
    <cfRule type="expression" dxfId="36" priority="68" stopIfTrue="1">
      <formula>WEEKDAY($A28,2)=7</formula>
    </cfRule>
  </conditionalFormatting>
  <conditionalFormatting sqref="S27">
    <cfRule type="expression" dxfId="35" priority="63" stopIfTrue="1">
      <formula>WEEKDAY($A27,2)=6</formula>
    </cfRule>
  </conditionalFormatting>
  <conditionalFormatting sqref="S27">
    <cfRule type="expression" dxfId="34" priority="64" stopIfTrue="1">
      <formula>WEEKDAY($A27,2)=7</formula>
    </cfRule>
  </conditionalFormatting>
  <conditionalFormatting sqref="L28">
    <cfRule type="expression" dxfId="33" priority="61" stopIfTrue="1">
      <formula>WEEKDAY($A28,2)=6</formula>
    </cfRule>
  </conditionalFormatting>
  <conditionalFormatting sqref="L28">
    <cfRule type="expression" dxfId="32" priority="62" stopIfTrue="1">
      <formula>WEEKDAY($A28,2)=7</formula>
    </cfRule>
  </conditionalFormatting>
  <conditionalFormatting sqref="H26">
    <cfRule type="expression" dxfId="31" priority="59" stopIfTrue="1">
      <formula>WEEKDAY($A26,2)=6</formula>
    </cfRule>
  </conditionalFormatting>
  <conditionalFormatting sqref="H26">
    <cfRule type="expression" dxfId="30" priority="60" stopIfTrue="1">
      <formula>WEEKDAY($A26,2)=7</formula>
    </cfRule>
  </conditionalFormatting>
  <conditionalFormatting sqref="I26">
    <cfRule type="expression" dxfId="29" priority="57" stopIfTrue="1">
      <formula>WEEKDAY($A26,2)=6</formula>
    </cfRule>
  </conditionalFormatting>
  <conditionalFormatting sqref="I26">
    <cfRule type="expression" dxfId="28" priority="58" stopIfTrue="1">
      <formula>WEEKDAY($A26,2)=7</formula>
    </cfRule>
  </conditionalFormatting>
  <conditionalFormatting sqref="L27">
    <cfRule type="expression" dxfId="27" priority="55" stopIfTrue="1">
      <formula>WEEKDAY($A27,2)=6</formula>
    </cfRule>
  </conditionalFormatting>
  <conditionalFormatting sqref="L27">
    <cfRule type="expression" dxfId="26" priority="56" stopIfTrue="1">
      <formula>WEEKDAY($A27,2)=7</formula>
    </cfRule>
  </conditionalFormatting>
  <conditionalFormatting sqref="P28">
    <cfRule type="expression" dxfId="25" priority="49" stopIfTrue="1">
      <formula>WEEKDAY($A28,2)=6</formula>
    </cfRule>
  </conditionalFormatting>
  <conditionalFormatting sqref="P28">
    <cfRule type="expression" dxfId="24" priority="50" stopIfTrue="1">
      <formula>WEEKDAY($A28,2)=7</formula>
    </cfRule>
  </conditionalFormatting>
  <conditionalFormatting sqref="N14">
    <cfRule type="expression" dxfId="23" priority="47" stopIfTrue="1">
      <formula>WEEKDAY($A14,2)=6</formula>
    </cfRule>
  </conditionalFormatting>
  <conditionalFormatting sqref="N14">
    <cfRule type="expression" dxfId="22" priority="48" stopIfTrue="1">
      <formula>WEEKDAY($A14,2)=7</formula>
    </cfRule>
  </conditionalFormatting>
  <conditionalFormatting sqref="F26">
    <cfRule type="expression" dxfId="21" priority="43" stopIfTrue="1">
      <formula>WEEKDAY($A26,2)=6</formula>
    </cfRule>
  </conditionalFormatting>
  <conditionalFormatting sqref="F26">
    <cfRule type="expression" dxfId="20" priority="44" stopIfTrue="1">
      <formula>WEEKDAY($A26,2)=7</formula>
    </cfRule>
  </conditionalFormatting>
  <conditionalFormatting sqref="D6">
    <cfRule type="expression" dxfId="19" priority="37" stopIfTrue="1">
      <formula>WEEKDAY($A6,2)=6</formula>
    </cfRule>
  </conditionalFormatting>
  <conditionalFormatting sqref="D6">
    <cfRule type="expression" dxfId="18" priority="38" stopIfTrue="1">
      <formula>WEEKDAY($A6,2)=7</formula>
    </cfRule>
  </conditionalFormatting>
  <conditionalFormatting sqref="N12">
    <cfRule type="expression" dxfId="17" priority="31" stopIfTrue="1">
      <formula>WEEKDAY($A12,2)=6</formula>
    </cfRule>
  </conditionalFormatting>
  <conditionalFormatting sqref="N12">
    <cfRule type="expression" dxfId="16" priority="32" stopIfTrue="1">
      <formula>WEEKDAY($A12,2)=7</formula>
    </cfRule>
  </conditionalFormatting>
  <conditionalFormatting sqref="I13">
    <cfRule type="expression" dxfId="15" priority="29" stopIfTrue="1">
      <formula>WEEKDAY($A13,2)=6</formula>
    </cfRule>
  </conditionalFormatting>
  <conditionalFormatting sqref="I13">
    <cfRule type="expression" dxfId="14" priority="30" stopIfTrue="1">
      <formula>WEEKDAY($A13,2)=7</formula>
    </cfRule>
  </conditionalFormatting>
  <conditionalFormatting sqref="I27">
    <cfRule type="expression" dxfId="13" priority="25" stopIfTrue="1">
      <formula>WEEKDAY($A27,2)=6</formula>
    </cfRule>
  </conditionalFormatting>
  <conditionalFormatting sqref="I27">
    <cfRule type="expression" dxfId="12" priority="26" stopIfTrue="1">
      <formula>WEEKDAY($A27,2)=7</formula>
    </cfRule>
  </conditionalFormatting>
  <conditionalFormatting sqref="N17">
    <cfRule type="expression" dxfId="11" priority="23" stopIfTrue="1">
      <formula>WEEKDAY($A17,2)=6</formula>
    </cfRule>
  </conditionalFormatting>
  <conditionalFormatting sqref="N17">
    <cfRule type="expression" dxfId="10" priority="24" stopIfTrue="1">
      <formula>WEEKDAY($A17,2)=7</formula>
    </cfRule>
  </conditionalFormatting>
  <conditionalFormatting sqref="N22">
    <cfRule type="expression" dxfId="9" priority="21" stopIfTrue="1">
      <formula>WEEKDAY($A22,2)=6</formula>
    </cfRule>
  </conditionalFormatting>
  <conditionalFormatting sqref="N22">
    <cfRule type="expression" dxfId="8" priority="22" stopIfTrue="1">
      <formula>WEEKDAY($A22,2)=7</formula>
    </cfRule>
  </conditionalFormatting>
  <conditionalFormatting sqref="N25">
    <cfRule type="expression" dxfId="7" priority="19" stopIfTrue="1">
      <formula>WEEKDAY($A25,2)=6</formula>
    </cfRule>
  </conditionalFormatting>
  <conditionalFormatting sqref="N25">
    <cfRule type="expression" dxfId="6" priority="20" stopIfTrue="1">
      <formula>WEEKDAY($A25,2)=7</formula>
    </cfRule>
  </conditionalFormatting>
  <conditionalFormatting sqref="D31">
    <cfRule type="expression" dxfId="5" priority="5" stopIfTrue="1">
      <formula>WEEKDAY($A31,2)=6</formula>
    </cfRule>
  </conditionalFormatting>
  <conditionalFormatting sqref="D31">
    <cfRule type="expression" dxfId="4" priority="6" stopIfTrue="1">
      <formula>WEEKDAY($A31,2)=7</formula>
    </cfRule>
  </conditionalFormatting>
  <conditionalFormatting sqref="N24">
    <cfRule type="expression" dxfId="3" priority="3" stopIfTrue="1">
      <formula>WEEKDAY($A24,2)=6</formula>
    </cfRule>
  </conditionalFormatting>
  <conditionalFormatting sqref="N24">
    <cfRule type="expression" dxfId="2" priority="4" stopIfTrue="1">
      <formula>WEEKDAY($A24,2)=7</formula>
    </cfRule>
  </conditionalFormatting>
  <conditionalFormatting sqref="N29">
    <cfRule type="expression" dxfId="1" priority="1" stopIfTrue="1">
      <formula>WEEKDAY($A29,2)=6</formula>
    </cfRule>
  </conditionalFormatting>
  <conditionalFormatting sqref="N29">
    <cfRule type="expression" dxfId="0" priority="2" stopIfTrue="1">
      <formula>WEEKDAY($A29,2)=7</formula>
    </cfRule>
  </conditionalFormatting>
  <pageMargins left="0.35433070866141703" right="0.27559055118110198" top="1.75" bottom="0.23622047244094499" header="0.23622047244094499" footer="0.23622047244094499"/>
  <pageSetup paperSize="0" scale="123" fitToWidth="0" fitToHeight="0" orientation="portrait" horizontalDpi="0" verticalDpi="0" copies="0"/>
  <headerFooter alignWithMargins="0">
    <oddHeader>&amp;L&amp;"Arial,Regular"&amp;12Zadnja sprememba:  &amp;C&amp;"Arial,Regular"&amp;D   &amp;T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workbookViewId="0"/>
  </sheetViews>
  <sheetFormatPr baseColWidth="10" defaultRowHeight="12.75" customHeight="1"/>
  <cols>
    <col min="1" max="2" width="8.3984375" style="105" customWidth="1"/>
    <col min="3" max="13" width="7.59765625" style="105" customWidth="1"/>
    <col min="14" max="14" width="9.59765625" style="105" customWidth="1"/>
    <col min="15" max="19" width="7.59765625" style="105" customWidth="1"/>
    <col min="20" max="64" width="8.3984375" style="105" customWidth="1"/>
    <col min="65" max="65" width="11" customWidth="1"/>
  </cols>
  <sheetData>
    <row r="1" spans="1:64" ht="24.75" customHeight="1">
      <c r="C1" s="119" t="s">
        <v>102</v>
      </c>
      <c r="D1" s="119"/>
      <c r="E1" s="119"/>
      <c r="F1" s="119"/>
      <c r="G1" s="119"/>
      <c r="H1" s="119"/>
      <c r="I1" s="119"/>
      <c r="J1" s="119"/>
      <c r="K1" s="119"/>
    </row>
    <row r="4" spans="1:64" ht="12.75" customHeight="1">
      <c r="C4" s="6" t="str">
        <f>Vzorci_vnosov!$C$2</f>
        <v>GOR</v>
      </c>
      <c r="D4" s="6" t="str">
        <f>Vzorci_vnosov!$C$3</f>
        <v>ŠOŠ</v>
      </c>
      <c r="E4" s="6" t="str">
        <f>Vzorci_vnosov!$C$4</f>
        <v>PIN</v>
      </c>
      <c r="F4" s="6" t="str">
        <f>Vzorci_vnosov!$C$5</f>
        <v>KON</v>
      </c>
      <c r="G4" s="6" t="str">
        <f>Vzorci_vnosov!$C$6</f>
        <v>ORO</v>
      </c>
      <c r="H4" s="6" t="str">
        <f>Vzorci_vnosov!$C$7</f>
        <v>MIO</v>
      </c>
      <c r="I4" s="6" t="str">
        <f>Vzorci_vnosov!$C$8</f>
        <v>BOŽ</v>
      </c>
      <c r="J4" s="6" t="str">
        <f>Vzorci_vnosov!$C$9</f>
        <v>TOM</v>
      </c>
      <c r="K4" s="6" t="str">
        <f>Vzorci_vnosov!$C$10</f>
        <v>MŠŠ</v>
      </c>
      <c r="L4" s="6" t="str">
        <f>Vzorci_vnosov!$C$11</f>
        <v>ŽIV</v>
      </c>
      <c r="M4" s="6" t="str">
        <f>Vzorci_vnosov!$C$12</f>
        <v>TAL</v>
      </c>
      <c r="N4" s="6" t="str">
        <f>Vzorci_vnosov!$C$13</f>
        <v>PIR</v>
      </c>
      <c r="O4" s="6" t="str">
        <f>Vzorci_vnosov!$C$14</f>
        <v>HOL</v>
      </c>
      <c r="P4" s="6" t="str">
        <f>Vzorci_vnosov!$C$15</f>
        <v>BUT</v>
      </c>
      <c r="Q4" s="6" t="str">
        <f>Vzorci_vnosov!$C$16</f>
        <v>ŽRJ</v>
      </c>
      <c r="R4" s="6" t="str">
        <f>Vzorci_vnosov!$C$17</f>
        <v>NOV3</v>
      </c>
      <c r="S4" s="6" t="str">
        <f>Vzorci_vnosov!$C$18</f>
        <v>JNK</v>
      </c>
    </row>
    <row r="5" spans="1:64" ht="21" customHeight="1">
      <c r="B5" s="106" t="str">
        <f>Vzorci_vnosov!$A$20</f>
        <v>☺</v>
      </c>
      <c r="C5" s="107">
        <f>SUM(januar!C35,februar!C35,marec!C35,april!C35,maj!C35,junij!C35,julij!C35,avgust!C35,september!C35,oktober!C35,november!C35,december!C35)</f>
        <v>0</v>
      </c>
      <c r="D5" s="107">
        <f>SUM(januar!D35,februar!D35,marec!D35,april!D35,maj!D35,junij!D35,julij!D35,avgust!D35,september!D35,oktober!D35,november!D35,december!D35)</f>
        <v>0</v>
      </c>
      <c r="E5" s="107">
        <f>SUM(januar!E35,februar!E35,marec!E35,april!E35,maj!E35,junij!E35,julij!E35,avgust!E35,september!E35,oktober!E35,november!E35,december!E35)</f>
        <v>1</v>
      </c>
      <c r="F5" s="107">
        <f>SUM(januar!F35,februar!F35,marec!F35,april!F35,maj!F35,junij!F35,julij!F35,avgust!F35,september!F35,oktober!F35,november!F35,december!F35)</f>
        <v>3</v>
      </c>
      <c r="G5" s="107">
        <f>SUM(januar!G35,februar!G35,marec!G35,april!G35,maj!G35,junij!G35,julij!G35,avgust!G35,september!G35,oktober!G35,november!G35,december!G35)</f>
        <v>36</v>
      </c>
      <c r="H5" s="107">
        <f>SUM(januar!H35,februar!H35,marec!H35,april!H35,maj!H35,junij!H35,julij!H35,avgust!H35,september!H35,oktober!H35,november!H35,december!H35)</f>
        <v>27</v>
      </c>
      <c r="I5" s="107">
        <f>SUM(januar!I35,februar!I35,marec!I35,april!I35,maj!I35,junij!I35,julij!I35,avgust!I35,september!I35,oktober!I35,november!I35,december!I35)</f>
        <v>46</v>
      </c>
      <c r="J5" s="107">
        <f>SUM(januar!J35,februar!J35,marec!J35,april!J35,maj!J35,junij!J35,julij!J35,avgust!J35,september!J35,oktober!J35,november!J35,december!J35)</f>
        <v>9</v>
      </c>
      <c r="K5" s="107">
        <f>SUM(januar!K35,februar!K35,marec!K35,april!K35,maj!K35,junij!K35,julij!K35,avgust!K35,september!K35,oktober!K35,november!K35,december!K35)</f>
        <v>6</v>
      </c>
      <c r="L5" s="107">
        <f>SUM(januar!L35,februar!L35,marec!L35,april!L35,maj!L35,junij!L35,julij!L35,avgust!L35,september!L35,oktober!L35,november!L35,december!L35)</f>
        <v>48</v>
      </c>
      <c r="M5" s="107">
        <f>SUM(januar!M35,februar!M35,marec!M35,april!M35,maj!M35,junij!M35,julij!M35,avgust!M35,september!M35,oktober!M35,november!M35,december!M35)</f>
        <v>3</v>
      </c>
      <c r="N5" s="107">
        <f>SUM(januar!N35,februar!N35,marec!N35,april!N35,maj!N35,junij!N35,julij!N35,avgust!N35,september!N35,oktober!N35,november!N35,december!N35)</f>
        <v>21</v>
      </c>
      <c r="O5" s="107">
        <f>SUM(januar!O35,februar!O35,marec!O35,april!O35,maj!O35,junij!O35,julij!O35,avgust!O35,september!O35,oktober!O35,november!O35,december!O35)</f>
        <v>0</v>
      </c>
      <c r="P5" s="107">
        <f>SUM(januar!P35,februar!P35,marec!P35,april!P35,maj!P35,junij!P35,julij!P35,avgust!P35,september!P35,oktober!P35,november!P35,december!P35)</f>
        <v>18</v>
      </c>
      <c r="Q5" s="107">
        <f>SUM(januar!Q35,februar!Q35,marec!Q35,april!Q35,maj!R35,junij!Q35,julij!Q35,avgust!Q35,september!Q35,oktober!Q35,november!Q35,december!Q35)</f>
        <v>40</v>
      </c>
      <c r="R5" s="107">
        <f>SUM(januar!R35,februar!R35,marec!R35,april!R35,maj!R35,junij!R35,julij!R35,avgust!R35,september!R35,oktober!R35,november!R35,december!R35)</f>
        <v>0</v>
      </c>
      <c r="S5" s="107">
        <f>SUM(januar!S35,februar!S35,marec!S35,april!S35,maj!S35,junij!S35,julij!S35,avgust!S35,september!S35,oktober!S35,november!S35,december!S35)</f>
        <v>30</v>
      </c>
      <c r="AB5" s="37"/>
    </row>
    <row r="6" spans="1:64" ht="19.5" customHeight="1">
      <c r="A6" s="68"/>
      <c r="B6" s="108" t="str">
        <f>Vzorci_vnosov!$A$16</f>
        <v>☻</v>
      </c>
      <c r="C6" s="107">
        <f>SUM(januar!C36,februar!C36,marec!C36,april!C36,maj!C36,junij!C36,julij!C36,avgust!C36,september!C36,oktober!C36,november!C36,december!C36)</f>
        <v>6</v>
      </c>
      <c r="D6" s="107">
        <f>SUM(januar!D36,februar!D36,marec!D36,april!D36,maj!D36,junij!D36,julij!D36,avgust!D36,september!D36,oktober!D36,november!D36,december!D36)</f>
        <v>51</v>
      </c>
      <c r="E6" s="107">
        <f>SUM(januar!E36,februar!E36,marec!E36,april!E36,maj!E36,junij!E36,julij!E36,avgust!E36,september!E36,oktober!E36,november!E36,december!E36)</f>
        <v>52</v>
      </c>
      <c r="F6" s="107">
        <f>SUM(januar!F36,februar!F36,marec!F36,april!F36,maj!F36,junij!F36,julij!F36,avgust!F36,september!F36,oktober!F36,november!F36,december!F36)</f>
        <v>53</v>
      </c>
      <c r="G6" s="107">
        <f>SUM(januar!G36,februar!G36,marec!G36,april!G36,maj!G36,junij!G36,julij!G36,avgust!G36,september!G36,oktober!G36,november!G36,december!G36)</f>
        <v>1</v>
      </c>
      <c r="H6" s="107">
        <f>SUM(januar!H36,februar!H36,marec!H36,april!H36,maj!H36,junij!H36,julij!H36,avgust!H36,september!H36,oktober!H36,november!H36,december!H36)</f>
        <v>1</v>
      </c>
      <c r="I6" s="107">
        <f>SUM(januar!I36,februar!I36,marec!I36,april!I36,maj!I36,junij!I36,julij!I36,avgust!I36,september!I36,oktober!I36,november!I36,december!I36)</f>
        <v>4</v>
      </c>
      <c r="J6" s="107">
        <f>SUM(januar!J36,februar!J36,marec!J36,april!J36,maj!J36,junij!J36,julij!J36,avgust!J36,september!J36,oktober!J36,november!J36,december!J36)</f>
        <v>34</v>
      </c>
      <c r="K6" s="107">
        <f>SUM(januar!K36,februar!K36,marec!K36,april!K36,maj!K36,junij!K36,julij!K36,avgust!K36,september!K36,oktober!K36,november!K36,december!K36)</f>
        <v>46</v>
      </c>
      <c r="L6" s="107">
        <f>SUM(januar!L36,februar!L36,marec!L36,april!L36,maj!L36,junij!L36,julij!L36,avgust!L36,september!L36,oktober!L36,november!L36,december!L36)</f>
        <v>0</v>
      </c>
      <c r="M6" s="107">
        <f>SUM(januar!M36,februar!M36,marec!M36,april!M36,maj!M36,junij!M36,julij!M36,avgust!M36,september!M36,oktober!M36,november!M36,december!M36)</f>
        <v>4</v>
      </c>
      <c r="N6" s="107">
        <f>SUM(januar!N36,februar!N36,marec!N36,april!N36,maj!N36,junij!N36,julij!N36,avgust!N36,september!N36,oktober!N36,november!N36,december!N36)</f>
        <v>39</v>
      </c>
      <c r="O6" s="107">
        <f>SUM(januar!O36,februar!O36,marec!O36,april!O36,maj!O36,junij!O36,julij!O36,avgust!O36,september!O36,oktober!O36,november!O36,december!O36)</f>
        <v>5</v>
      </c>
      <c r="P6" s="107">
        <f>SUM(januar!P36,februar!P36,marec!P36,april!P36,maj!P36,junij!P36,julij!P36,avgust!P36,september!P36,oktober!P36,november!P36,december!P36)</f>
        <v>29</v>
      </c>
      <c r="Q6" s="107">
        <f>SUM(januar!Q36,februar!Q36,marec!Q36,april!Q36,maj!R36,junij!Q36,julij!Q36,avgust!Q36,september!Q36,oktober!Q36,november!Q36,december!Q36)</f>
        <v>0</v>
      </c>
      <c r="R6" s="107">
        <f>SUM(januar!R36,februar!R36,marec!R36,april!R36,maj!R36,junij!R36,julij!R36,avgust!R36,september!R36,oktober!R36,november!R36,december!R36)</f>
        <v>0</v>
      </c>
      <c r="S6" s="107">
        <f>SUM(januar!S36,februar!S36,marec!S36,april!S36,maj!S36,junij!S36,julij!S36,avgust!S36,september!S36,oktober!S36,november!S36,december!S36)</f>
        <v>5</v>
      </c>
      <c r="T6" s="109"/>
      <c r="U6" s="109"/>
      <c r="V6" s="109"/>
      <c r="W6" s="109"/>
      <c r="X6" s="109"/>
      <c r="Y6" s="109"/>
      <c r="Z6" s="68"/>
      <c r="AA6" s="68"/>
      <c r="AB6" s="37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</row>
    <row r="7" spans="1:64" ht="19.5" customHeight="1">
      <c r="A7" s="68"/>
      <c r="B7" s="108" t="str">
        <f>Vzorci_vnosov!$A$42</f>
        <v>Σ</v>
      </c>
      <c r="C7" s="107">
        <f>SUM(januar!C37,februar!C37,marec!C37,april!C37,maj!C37,junij!C37,julij!C37,avgust!C37,september!C37,oktober!C37,november!C37,december!C37)</f>
        <v>6</v>
      </c>
      <c r="D7" s="107">
        <f>SUM(januar!D37,februar!D37,marec!D37,april!D37,maj!D37,junij!D37,julij!D37,avgust!D37,september!D37,oktober!D37,november!D37,december!D37)</f>
        <v>51</v>
      </c>
      <c r="E7" s="107">
        <f>SUM(januar!E37,februar!E37,marec!E37,april!E37,maj!E37,junij!E37,julij!E37,avgust!E37,september!E37,oktober!E37,november!E37,december!E37)</f>
        <v>53</v>
      </c>
      <c r="F7" s="107">
        <f>SUM(januar!F37,februar!F37,marec!F37,april!F37,maj!F37,junij!F37,julij!F37,avgust!F37,september!F37,oktober!F37,november!F37,december!F37)</f>
        <v>56</v>
      </c>
      <c r="G7" s="107">
        <f>SUM(januar!G37,februar!G37,marec!G37,april!G37,maj!G37,junij!G37,julij!G37,avgust!G37,september!G37,oktober!G37,november!G37,december!G37)</f>
        <v>37</v>
      </c>
      <c r="H7" s="107">
        <f>SUM(januar!H37,februar!H37,marec!H37,april!H37,maj!H37,junij!H37,julij!H37,avgust!H37,september!H37,oktober!H37,november!H37,december!H37)</f>
        <v>28</v>
      </c>
      <c r="I7" s="107">
        <f>SUM(januar!I37,februar!I37,marec!I37,april!I37,maj!I37,junij!I37,julij!I37,avgust!I37,september!I37,oktober!I37,november!I37,december!I37)</f>
        <v>50</v>
      </c>
      <c r="J7" s="107">
        <f>SUM(januar!J37,februar!J37,marec!J37,april!J37,maj!J37,junij!J37,julij!J37,avgust!J37,september!J37,oktober!J37,november!J37,december!J37)</f>
        <v>43</v>
      </c>
      <c r="K7" s="107">
        <f>SUM(januar!K37,februar!K37,marec!K37,april!K37,maj!K37,junij!K37,julij!K37,avgust!K37,september!K37,oktober!K37,november!K37,december!K37)</f>
        <v>52</v>
      </c>
      <c r="L7" s="107">
        <f>SUM(januar!L37,februar!L37,marec!L37,april!L37,maj!L37,junij!L37,julij!L37,avgust!L37,september!L37,oktober!L37,november!L37,december!L37)</f>
        <v>48</v>
      </c>
      <c r="M7" s="107">
        <f>SUM(januar!M37,februar!M37,marec!M37,april!M37,maj!M37,junij!M37,julij!M37,avgust!M37,september!M37,oktober!M37,november!M37,december!M37)</f>
        <v>7</v>
      </c>
      <c r="N7" s="107">
        <f>SUM(januar!N37,februar!N37,marec!N37,april!N37,maj!N37,junij!N37,julij!N37,avgust!N37,september!N37,oktober!N37,november!N37,december!N37)</f>
        <v>60</v>
      </c>
      <c r="O7" s="107">
        <f>SUM(januar!O37,februar!O37,marec!O37,april!O37,maj!O37,junij!O37,julij!O37,avgust!O37,september!O37,oktober!O37,november!O37,december!O37)</f>
        <v>5</v>
      </c>
      <c r="P7" s="107">
        <f>SUM(januar!P37,februar!P37,marec!P37,april!P37,maj!P37,junij!P37,julij!P37,avgust!P37,september!P37,oktober!P37,november!P37,december!P37)</f>
        <v>47</v>
      </c>
      <c r="Q7" s="107">
        <f>SUM(januar!Q37,februar!Q37,marec!Q37,april!Q37,maj!R37,junij!Q37,julij!Q37,avgust!Q37,september!Q37,oktober!Q37,november!Q37,december!Q37)</f>
        <v>40</v>
      </c>
      <c r="R7" s="107">
        <f>SUM(januar!R37,februar!R37,marec!R37,april!R37,maj!R37,junij!R37,julij!R37,avgust!R37,september!R37,oktober!R37,november!R37,december!R37)</f>
        <v>0</v>
      </c>
      <c r="S7" s="107">
        <f>SUM(januar!S37,februar!S37,marec!S37,april!S37,maj!S37,junij!S37,julij!S37,avgust!S37,september!S37,oktober!S37,november!S37,december!S37)</f>
        <v>35</v>
      </c>
      <c r="T7" s="109"/>
      <c r="U7" s="109"/>
      <c r="V7" s="109"/>
      <c r="W7" s="109"/>
      <c r="X7" s="109"/>
      <c r="Y7" s="109"/>
      <c r="Z7" s="68"/>
      <c r="AA7" s="68"/>
      <c r="AB7" s="37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</row>
    <row r="8" spans="1:64" ht="19.5" customHeight="1">
      <c r="A8" s="68"/>
      <c r="B8" s="8" t="str">
        <f>Vzorci_vnosov!$A$6</f>
        <v>KVIT</v>
      </c>
      <c r="C8" s="107">
        <f>SUM(januar!C38,februar!C38,marec!C38,april!C38,maj!C38,junij!C38,julij!C38,avgust!C38,september!C38,oktober!C38,november!C38,december!C38)</f>
        <v>0</v>
      </c>
      <c r="D8" s="107">
        <f>SUM(januar!D38,februar!D38,marec!D38,april!D38,maj!D38,junij!D38,julij!D38,avgust!D38,september!D38,oktober!D38,november!D38,december!D38)</f>
        <v>98</v>
      </c>
      <c r="E8" s="107">
        <f>SUM(januar!E38,februar!E38,marec!E38,april!E38,maj!E38,junij!E38,julij!E38,avgust!E38,september!E38,oktober!E38,november!E38,december!E38)</f>
        <v>131</v>
      </c>
      <c r="F8" s="107">
        <f>SUM(januar!F38,februar!F38,marec!F38,april!F38,maj!F38,junij!F38,julij!F38,avgust!F38,september!F38,oktober!F38,november!F38,december!F38)</f>
        <v>136</v>
      </c>
      <c r="G8" s="107">
        <f>SUM(januar!G38,februar!G38,marec!G38,april!G38,maj!G38,junij!G38,julij!G38,avgust!G38,september!G38,oktober!G38,november!G38,december!G38)</f>
        <v>0</v>
      </c>
      <c r="H8" s="107">
        <f>SUM(januar!H38,februar!H38,marec!H38,april!H38,maj!H38,junij!H38,julij!H38,avgust!H38,september!H38,oktober!H38,november!H38,december!H38)</f>
        <v>0</v>
      </c>
      <c r="I8" s="107">
        <f>SUM(januar!I38,februar!I38,marec!I38,april!I38,maj!I38,junij!I38,julij!I38,avgust!I38,september!I38,oktober!I38,november!I38,december!I38)</f>
        <v>0</v>
      </c>
      <c r="J8" s="107">
        <f>SUM(januar!J38,februar!J38,marec!J38,april!J38,maj!J38,junij!J38,julij!J38,avgust!J38,september!J38,oktober!J38,november!J38,december!J38)</f>
        <v>50</v>
      </c>
      <c r="K8" s="107">
        <f>SUM(januar!K38,februar!K38,marec!K38,april!K38,maj!K38,junij!K38,julij!K38,avgust!K38,september!K38,oktober!K38,november!K38,december!K38)</f>
        <v>122</v>
      </c>
      <c r="L8" s="107">
        <f>SUM(januar!L38,februar!L38,marec!L38,april!L38,maj!L38,junij!L38,julij!L38,avgust!L38,september!L38,oktober!L38,november!L38,december!L38)</f>
        <v>0</v>
      </c>
      <c r="M8" s="107">
        <f>SUM(januar!M38,februar!M38,marec!M38,april!M38,maj!M38,junij!M38,julij!M38,avgust!M38,september!M38,oktober!M38,november!M38,december!M38)</f>
        <v>25</v>
      </c>
      <c r="N8" s="107">
        <f>SUM(januar!N38,februar!N38,marec!N38,april!N38,maj!N38,junij!N38,julij!N38,avgust!N38,september!N38,oktober!N38,november!N38,december!N38)</f>
        <v>46</v>
      </c>
      <c r="O8" s="107">
        <f>SUM(januar!O38,februar!O38,marec!O38,april!O38,maj!O38,junij!O38,julij!O38,avgust!O38,september!O38,oktober!O38,november!O38,december!O38)</f>
        <v>0</v>
      </c>
      <c r="P8" s="107">
        <f>SUM(januar!P38,februar!P38,marec!P38,april!P38,maj!P38,junij!P38,julij!P38,avgust!P38,september!P38,oktober!P38,november!P38,december!P38)</f>
        <v>97</v>
      </c>
      <c r="Q8" s="107">
        <f>SUM(januar!Q38,februar!Q38,marec!Q38,april!Q38,maj!R38,junij!Q38,julij!Q38,avgust!Q38,september!Q38,oktober!Q38,november!Q38,december!Q38)</f>
        <v>9</v>
      </c>
      <c r="R8" s="107">
        <f>SUM(januar!R38,februar!R38,marec!R38,april!R38,maj!R38,junij!R38,julij!R38,avgust!R38,september!R38,oktober!R38,november!R38,december!R38)</f>
        <v>0</v>
      </c>
      <c r="S8" s="107">
        <f>SUM(januar!S38,februar!S38,marec!S38,april!S38,maj!S38,junij!S38,julij!S38,avgust!S38,september!S38,oktober!S38,november!S38,december!S38)</f>
        <v>27</v>
      </c>
      <c r="T8" s="109"/>
      <c r="U8" s="109"/>
      <c r="V8" s="109"/>
      <c r="W8" s="109"/>
      <c r="X8" s="109"/>
      <c r="Y8" s="109"/>
      <c r="Z8" s="68"/>
      <c r="AA8" s="68"/>
      <c r="AB8" s="37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</row>
    <row r="9" spans="1:64" ht="15.75" customHeight="1">
      <c r="A9" s="68"/>
      <c r="B9" s="110" t="str">
        <f>Vzorci_vnosov!$A$43</f>
        <v>$</v>
      </c>
      <c r="C9" s="107">
        <f>SUM(januar!C39,februar!C39,marec!C39,april!C39,maj!C39,junij!C39,julij!C39,avgust!C39,september!C39,oktober!C39,november!C39,december!C39)</f>
        <v>0</v>
      </c>
      <c r="D9" s="107">
        <f>SUM(januar!D39,februar!D39,marec!D39,april!D39,maj!D39,junij!D39,julij!D39,avgust!D39,september!D39,oktober!D39,november!D39,december!D39)</f>
        <v>0</v>
      </c>
      <c r="E9" s="107">
        <f>SUM(januar!E39,februar!E39,marec!E39,april!E39,maj!E39,junij!E39,julij!E39,avgust!E39,september!E39,oktober!E39,november!E39,december!E39)</f>
        <v>10</v>
      </c>
      <c r="F9" s="107">
        <f>SUM(januar!F39,februar!F39,marec!F39,april!F39,maj!F39,junij!F39,julij!F39,avgust!F39,september!F39,oktober!F39,november!F39,december!F39)</f>
        <v>10</v>
      </c>
      <c r="G9" s="107">
        <f>SUM(januar!G39,februar!G39,marec!G39,april!G39,maj!G39,junij!G39,julij!G39,avgust!G39,september!G39,oktober!G39,november!G39,december!G39)</f>
        <v>1</v>
      </c>
      <c r="H9" s="107">
        <f>SUM(januar!H39,februar!H39,marec!H39,april!H39,maj!H39,junij!H39,julij!H39,avgust!H39,september!H39,oktober!H39,november!H39,december!H39)</f>
        <v>10</v>
      </c>
      <c r="I9" s="107">
        <f>SUM(januar!I39,februar!I39,marec!I39,april!I39,maj!I39,junij!I39,julij!I39,avgust!I39,september!I39,oktober!I39,november!I39,december!I39)</f>
        <v>9</v>
      </c>
      <c r="J9" s="107">
        <f>SUM(januar!J39,februar!J39,marec!J39,april!J39,maj!J39,junij!J39,julij!J39,avgust!J39,september!J39,oktober!J39,november!J39,december!J39)</f>
        <v>0</v>
      </c>
      <c r="K9" s="107">
        <f>SUM(januar!K39,februar!K39,marec!K39,april!K39,maj!K39,junij!K39,julij!K39,avgust!K39,september!K39,oktober!K39,november!K39,december!K39)</f>
        <v>9</v>
      </c>
      <c r="L9" s="107">
        <f>SUM(januar!L39,februar!L39,marec!L39,april!L39,maj!L39,junij!L39,julij!L39,avgust!L39,september!L39,oktober!L39,november!L39,december!L39)</f>
        <v>9</v>
      </c>
      <c r="M9" s="107">
        <f>SUM(januar!M39,februar!M39,marec!M39,april!M39,maj!M39,junij!M39,julij!M39,avgust!M39,september!M39,oktober!M39,november!M39,december!M39)</f>
        <v>1</v>
      </c>
      <c r="N9" s="107">
        <f>SUM(januar!N39,februar!N39,marec!N39,april!N39,maj!N39,junij!N39,julij!N39,avgust!N39,september!N39,oktober!N39,november!N39,december!N39)</f>
        <v>6</v>
      </c>
      <c r="O9" s="107">
        <f>SUM(januar!O39,februar!O39,marec!O39,april!O39,maj!O39,junij!O39,julij!O39,avgust!O39,september!O39,oktober!O39,november!O39,december!O39)</f>
        <v>0</v>
      </c>
      <c r="P9" s="107">
        <f>SUM(januar!P39,februar!P39,marec!P39,april!P39,maj!P39,junij!P39,julij!P39,avgust!P39,september!P39,oktober!P39,november!P39,december!P39)</f>
        <v>9</v>
      </c>
      <c r="Q9" s="107">
        <f>SUM(januar!Q39,februar!Q39,marec!Q39,april!Q39,maj!R39,junij!Q39,julij!Q39,avgust!Q39,september!Q39,oktober!Q39,november!Q39,december!Q39)</f>
        <v>11</v>
      </c>
      <c r="R9" s="107">
        <f>SUM(januar!R39,februar!R39,marec!R39,april!R39,maj!R39,junij!R39,julij!R39,avgust!R39,september!R39,oktober!R39,november!R39,december!R39)</f>
        <v>0</v>
      </c>
      <c r="S9" s="107">
        <f>SUM(januar!S39,februar!S39,marec!S39,april!S39,maj!S39,junij!S39,julij!S39,avgust!S39,september!S39,oktober!S39,november!S39,december!S39)</f>
        <v>3</v>
      </c>
      <c r="T9" s="109"/>
      <c r="U9" s="109"/>
      <c r="V9" s="109"/>
      <c r="W9" s="109"/>
      <c r="X9" s="109"/>
      <c r="Y9" s="109"/>
      <c r="Z9" s="68"/>
      <c r="AA9" s="68"/>
      <c r="AB9" s="37"/>
      <c r="AC9" s="68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</row>
    <row r="10" spans="1:64" ht="14" customHeight="1">
      <c r="B10" s="112" t="str">
        <f>Vzorci_vnosov!$A$12</f>
        <v>D</v>
      </c>
      <c r="C10" s="107">
        <f>SUM(januar!C40,februar!C40,marec!C40,april!C40,maj!C40,junij!C40,julij!C40,avgust!C40,september!C40,oktober!C40,november!C40,december!C40)</f>
        <v>3</v>
      </c>
      <c r="D10" s="107">
        <f>SUM(januar!D40,februar!D40,marec!D40,april!D40,maj!D40,junij!D40,julij!D40,avgust!D40,september!D40,oktober!D40,november!D40,december!D40)</f>
        <v>60</v>
      </c>
      <c r="E10" s="107">
        <f>SUM(januar!E40,februar!E40,marec!E40,april!E40,maj!E40,junij!E40,julij!E40,avgust!E40,september!E40,oktober!E40,november!E40,december!E40)</f>
        <v>53</v>
      </c>
      <c r="F10" s="107">
        <f>SUM(januar!F40,februar!F40,marec!F40,april!F40,maj!F40,junij!F40,julij!F40,avgust!F40,september!F40,oktober!F40,november!F40,december!F40)</f>
        <v>26</v>
      </c>
      <c r="G10" s="107">
        <f>SUM(januar!G40,februar!G40,marec!G40,april!G40,maj!G40,junij!G40,julij!G40,avgust!G40,september!G40,oktober!G40,november!G40,december!G40)</f>
        <v>77</v>
      </c>
      <c r="H10" s="107">
        <f>SUM(januar!H40,februar!H40,marec!H40,april!H40,maj!H40,junij!H40,julij!H40,avgust!H40,september!H40,oktober!H40,november!H40,december!H40)</f>
        <v>49</v>
      </c>
      <c r="I10" s="107">
        <f>SUM(januar!I40,februar!I40,marec!I40,april!I40,maj!I40,junij!I40,julij!I40,avgust!I40,september!I40,oktober!I40,november!I40,december!I40)</f>
        <v>24</v>
      </c>
      <c r="J10" s="107">
        <f>SUM(januar!J40,februar!J40,marec!J40,april!J40,maj!J40,junij!J40,julij!J40,avgust!J40,september!J40,oktober!J40,november!J40,december!J40)</f>
        <v>77</v>
      </c>
      <c r="K10" s="107">
        <f>SUM(januar!K40,februar!K40,marec!K40,april!K40,maj!K40,junij!K40,julij!K40,avgust!K40,september!K40,oktober!K40,november!K40,december!K40)</f>
        <v>44</v>
      </c>
      <c r="L10" s="107">
        <f>SUM(januar!L40,februar!L40,marec!L40,april!L40,maj!L40,junij!L40,julij!L40,avgust!L40,september!L40,oktober!L40,november!L40,december!L40)</f>
        <v>41</v>
      </c>
      <c r="M10" s="107">
        <f>SUM(januar!M40,februar!M40,marec!M40,april!M40,maj!M40,junij!M40,julij!M40,avgust!M40,september!M40,oktober!M40,november!M40,december!M40)</f>
        <v>52</v>
      </c>
      <c r="N10" s="107">
        <f>SUM(januar!N40,februar!N40,marec!N40,april!N40,maj!N40,junij!N40,julij!N40,avgust!N40,september!N40,oktober!N40,november!N40,december!N40)</f>
        <v>45</v>
      </c>
      <c r="O10" s="107">
        <f>SUM(januar!O40,februar!O40,marec!O40,april!O40,maj!O40,junij!O40,julij!O40,avgust!O40,september!O40,oktober!O40,november!O40,december!O40)</f>
        <v>45</v>
      </c>
      <c r="P10" s="107">
        <f>SUM(januar!P40,februar!P40,marec!P40,april!P40,maj!P40,junij!P40,julij!P40,avgust!P40,september!P40,oktober!P40,november!P40,december!P40)</f>
        <v>46</v>
      </c>
      <c r="Q10" s="107">
        <f>SUM(januar!Q40,februar!Q40,marec!Q40,april!Q40,maj!R40,junij!Q40,julij!Q40,avgust!Q40,september!Q40,oktober!Q40,november!Q40,december!Q40)</f>
        <v>22</v>
      </c>
      <c r="R10" s="107">
        <f>SUM(januar!R40,februar!R40,marec!R40,april!R40,maj!R40,junij!R40,julij!R40,avgust!R40,september!R40,oktober!R40,november!R40,december!R40)</f>
        <v>0</v>
      </c>
      <c r="S10" s="107">
        <f>SUM(januar!S40,februar!S40,marec!S40,april!S40,maj!S40,junij!S40,julij!S40,avgust!S40,september!S40,oktober!S40,november!S40,december!S40)</f>
        <v>23</v>
      </c>
      <c r="AB10" s="37"/>
    </row>
    <row r="11" spans="1:64" ht="14" customHeight="1">
      <c r="B11" s="112" t="str">
        <f>Vzorci_vnosov!$A$15</f>
        <v>SO</v>
      </c>
      <c r="C11" s="107">
        <f>SUM(januar!C41,februar!C41,marec!C41,april!C41,maj!C41,junij!C41,julij!C41,avgust!C41,september!C41,oktober!C41,november!C41,december!C41)</f>
        <v>0</v>
      </c>
      <c r="D11" s="107">
        <f>SUM(januar!D41,februar!D41,marec!D41,april!D41,maj!D41,junij!D41,julij!D41,avgust!D41,september!D41,oktober!D41,november!D41,december!D41)</f>
        <v>2</v>
      </c>
      <c r="E11" s="107">
        <f>SUM(januar!E41,februar!E41,marec!E41,april!E41,maj!E41,junij!E41,julij!E41,avgust!E41,september!E41,oktober!E41,november!E41,december!E41)</f>
        <v>1</v>
      </c>
      <c r="F11" s="107">
        <f>SUM(januar!F41,februar!F41,marec!F41,april!F41,maj!F41,junij!F41,julij!F41,avgust!F41,september!F41,oktober!F41,november!F41,december!F41)</f>
        <v>0</v>
      </c>
      <c r="G11" s="107">
        <f>SUM(januar!G41,februar!G41,marec!G41,april!G41,maj!G41,junij!G41,julij!G41,avgust!G41,september!G41,oktober!G41,november!G41,december!G41)</f>
        <v>8</v>
      </c>
      <c r="H11" s="107">
        <f>SUM(januar!H41,februar!H41,marec!H41,april!H41,maj!H41,junij!H41,julij!H41,avgust!H41,september!H41,oktober!H41,november!H41,december!H41)</f>
        <v>10</v>
      </c>
      <c r="I11" s="107">
        <f>SUM(januar!I41,februar!I41,marec!I41,april!I41,maj!I41,junij!I41,julij!I41,avgust!I41,september!I41,oktober!I41,november!I41,december!I41)</f>
        <v>0</v>
      </c>
      <c r="J11" s="107">
        <f>SUM(januar!J41,februar!J41,marec!J41,april!J41,maj!J41,junij!J41,julij!J41,avgust!J41,september!J41,oktober!J41,november!J41,december!J41)</f>
        <v>14</v>
      </c>
      <c r="K11" s="107">
        <f>SUM(januar!K41,februar!K41,marec!K41,april!K41,maj!K41,junij!K41,julij!K41,avgust!K41,september!K41,oktober!K41,november!K41,december!K41)</f>
        <v>3</v>
      </c>
      <c r="L11" s="107">
        <f>SUM(januar!L41,februar!L41,marec!L41,april!L41,maj!L41,junij!L41,julij!L41,avgust!L41,september!L41,oktober!L41,november!L41,december!L41)</f>
        <v>0</v>
      </c>
      <c r="M11" s="107">
        <f>SUM(januar!M41,februar!M41,marec!M41,april!M41,maj!M41,junij!M41,julij!M41,avgust!M41,september!M41,oktober!M41,november!M41,december!M41)</f>
        <v>0</v>
      </c>
      <c r="N11" s="107">
        <f>SUM(januar!N41,februar!N41,marec!N41,april!N41,maj!N41,junij!N41,julij!N41,avgust!N41,september!N41,oktober!N41,november!N41,december!N41)</f>
        <v>1</v>
      </c>
      <c r="O11" s="107">
        <f>SUM(januar!O41,februar!O41,marec!O41,april!O41,maj!O41,junij!O41,julij!O41,avgust!O41,september!O41,oktober!O41,november!O41,december!O41)</f>
        <v>0</v>
      </c>
      <c r="P11" s="107">
        <f>SUM(januar!P41,februar!P41,marec!P41,april!P41,maj!P41,junij!P41,julij!P41,avgust!P41,september!P41,oktober!P41,november!P41,december!P41)</f>
        <v>0</v>
      </c>
      <c r="Q11" s="107">
        <f>SUM(januar!Q41,februar!Q41,marec!Q41,april!Q41,maj!R41,junij!Q41,julij!Q41,avgust!Q41,september!Q41,oktober!Q41,november!Q41,december!Q41)</f>
        <v>0</v>
      </c>
      <c r="R11" s="107">
        <f>SUM(januar!R41,februar!R41,marec!R41,april!R41,maj!R41,junij!R41,julij!R41,avgust!R41,september!R41,oktober!R41,november!R41,december!R41)</f>
        <v>0</v>
      </c>
      <c r="S11" s="107">
        <f>SUM(januar!S41,februar!S41,marec!S41,april!S41,maj!S41,junij!S41,julij!S41,avgust!S41,september!S41,oktober!S41,november!S41,december!S41)</f>
        <v>82</v>
      </c>
      <c r="AB11" s="37"/>
    </row>
    <row r="12" spans="1:64" ht="14" customHeight="1">
      <c r="B12" s="113" t="str">
        <f>Vzorci_vnosov!$A$13</f>
        <v>BOL</v>
      </c>
      <c r="C12" s="107">
        <f>SUM(januar!C42,februar!C42,marec!C42,april!C42,maj!C42,junij!C42,julij!C42,avgust!C42,september!C42,oktober!C42,november!C42,december!C42)</f>
        <v>7</v>
      </c>
      <c r="D12" s="107">
        <f>SUM(januar!D42,februar!D42,marec!D42,april!D42,maj!D42,junij!D42,julij!D42,avgust!D42,september!D42,oktober!D42,november!D42,december!D42)</f>
        <v>5</v>
      </c>
      <c r="E12" s="107">
        <f>SUM(januar!E42,februar!E42,marec!E42,april!E42,maj!E42,junij!E42,julij!E42,avgust!E42,september!E42,oktober!E42,november!E42,december!E42)</f>
        <v>6</v>
      </c>
      <c r="F12" s="107">
        <f>SUM(januar!F42,februar!F42,marec!F42,april!F42,maj!F42,junij!F42,julij!F42,avgust!F42,september!F42,oktober!F42,november!F42,december!F42)</f>
        <v>1</v>
      </c>
      <c r="G12" s="107">
        <f>SUM(januar!G42,februar!G42,marec!G42,april!G42,maj!G42,junij!G42,julij!G42,avgust!G42,september!G42,oktober!G42,november!G42,december!G42)</f>
        <v>0</v>
      </c>
      <c r="H12" s="107">
        <f>SUM(januar!H42,februar!H42,marec!H42,april!H42,maj!H42,junij!H42,julij!H42,avgust!H42,september!H42,oktober!H42,november!H42,december!H42)</f>
        <v>2</v>
      </c>
      <c r="I12" s="107">
        <f>SUM(januar!I42,februar!I42,marec!I42,april!I42,maj!I42,junij!I42,julij!I42,avgust!I42,september!I42,oktober!I42,november!I42,december!I42)</f>
        <v>0</v>
      </c>
      <c r="J12" s="107">
        <f>SUM(januar!J42,februar!J42,marec!J42,april!J42,maj!J42,junij!J42,julij!J42,avgust!J42,september!J42,oktober!J42,november!J42,december!J42)</f>
        <v>5</v>
      </c>
      <c r="K12" s="107">
        <f>SUM(januar!K42,februar!K42,marec!K42,april!K42,maj!K42,junij!K42,julij!K42,avgust!K42,september!K42,oktober!K42,november!K42,december!K42)</f>
        <v>4</v>
      </c>
      <c r="L12" s="107">
        <f>SUM(januar!L42,februar!L42,marec!L42,april!L42,maj!L42,junij!L42,julij!L42,avgust!L42,september!L42,oktober!L42,november!L42,december!L42)</f>
        <v>0</v>
      </c>
      <c r="M12" s="107">
        <f>SUM(januar!M42,februar!M42,marec!M42,april!M42,maj!M42,junij!M42,julij!M42,avgust!M42,september!M42,oktober!M42,november!M42,december!M42)</f>
        <v>5</v>
      </c>
      <c r="N12" s="107">
        <f>SUM(januar!N42,februar!N42,marec!N42,april!N42,maj!N42,junij!N42,julij!N42,avgust!N42,september!N42,oktober!N42,november!N42,december!N42)</f>
        <v>0</v>
      </c>
      <c r="O12" s="107">
        <f>SUM(januar!O42,februar!O42,marec!O42,april!O42,maj!O42,junij!O42,julij!O42,avgust!O42,september!O42,oktober!O42,november!O42,december!O42)</f>
        <v>4</v>
      </c>
      <c r="P12" s="107">
        <f>SUM(januar!P42,februar!P42,marec!P42,april!P42,maj!P42,junij!P42,julij!P42,avgust!P42,september!P42,oktober!P42,november!P42,december!P42)</f>
        <v>9</v>
      </c>
      <c r="Q12" s="107">
        <f>SUM(januar!Q42,februar!Q42,marec!Q42,april!Q42,maj!R42,junij!Q42,julij!Q42,avgust!Q42,september!Q42,oktober!Q42,november!Q42,december!Q42)</f>
        <v>0</v>
      </c>
      <c r="R12" s="107">
        <f>SUM(januar!R42,februar!R42,marec!R42,april!R42,maj!R42,junij!R42,julij!R42,avgust!R42,september!R42,oktober!R42,november!R42,december!R42)</f>
        <v>0</v>
      </c>
      <c r="S12" s="107">
        <f>SUM(januar!S42,februar!S42,marec!S42,april!S42,maj!S42,junij!S42,julij!S42,avgust!S42,september!S42,oktober!S42,november!S42,december!S42)</f>
        <v>3</v>
      </c>
      <c r="AB12" s="37"/>
    </row>
    <row r="13" spans="1:64" ht="14" customHeight="1">
      <c r="B13" s="114" t="str">
        <f>Vzorci_vnosov!$A$11</f>
        <v>X</v>
      </c>
      <c r="C13" s="107">
        <f>SUM(januar!C43,februar!C43,marec!C43,april!C43,maj!C43,junij!C43,julij!C43,avgust!C43,september!C43,oktober!C43,november!C43,december!C43)</f>
        <v>126</v>
      </c>
      <c r="D13" s="107">
        <f>SUM(januar!D43,februar!D43,marec!D43,april!D43,maj!D43,junij!D43,julij!D43,avgust!D43,september!D43,oktober!D43,november!D43,december!D43)</f>
        <v>40</v>
      </c>
      <c r="E13" s="107">
        <f>SUM(januar!E43,februar!E43,marec!E43,april!E43,maj!E43,junij!E43,julij!E43,avgust!E43,september!E43,oktober!E43,november!E43,december!E43)</f>
        <v>36</v>
      </c>
      <c r="F13" s="107">
        <f>SUM(januar!F43,februar!F43,marec!F43,april!F43,maj!F43,junij!F43,julij!F43,avgust!F43,september!F43,oktober!F43,november!F43,december!F43)</f>
        <v>40</v>
      </c>
      <c r="G13" s="107">
        <f>SUM(januar!G43,februar!G43,marec!G43,april!G43,maj!G43,junij!G43,julij!G43,avgust!G43,september!G43,oktober!G43,november!G43,december!G43)</f>
        <v>8</v>
      </c>
      <c r="H13" s="107">
        <f>SUM(januar!H43,februar!H43,marec!H43,april!H43,maj!H43,junij!H43,julij!H43,avgust!H43,september!H43,oktober!H43,november!H43,december!H43)</f>
        <v>21</v>
      </c>
      <c r="I13" s="107">
        <f>SUM(januar!I43,februar!I43,marec!I43,april!I43,maj!I43,junij!I43,julij!I43,avgust!I43,september!I43,oktober!I43,november!I43,december!I43)</f>
        <v>42</v>
      </c>
      <c r="J13" s="107">
        <f>SUM(januar!J43,februar!J43,marec!J43,april!J43,maj!J43,junij!J43,julij!J43,avgust!J43,september!J43,oktober!J43,november!J43,december!J43)</f>
        <v>34</v>
      </c>
      <c r="K13" s="107">
        <f>SUM(januar!K43,februar!K43,marec!K43,april!K43,maj!K43,junij!K43,julij!K43,avgust!K43,september!K43,oktober!K43,november!K43,december!K43)</f>
        <v>35</v>
      </c>
      <c r="L13" s="107">
        <f>SUM(januar!L43,februar!L43,marec!L43,april!L43,maj!L43,junij!L43,julij!L43,avgust!L43,september!L43,oktober!L43,november!L43,december!L43)</f>
        <v>46</v>
      </c>
      <c r="M13" s="107">
        <f>SUM(januar!M43,februar!M43,marec!M43,april!M43,maj!M43,junij!M43,julij!M43,avgust!M43,september!M43,oktober!M43,november!M43,december!M43)</f>
        <v>2</v>
      </c>
      <c r="N13" s="107">
        <f>SUM(januar!N43,februar!N43,marec!N43,april!N43,maj!N43,junij!N43,julij!N43,avgust!N43,september!N43,oktober!N43,november!N43,december!N43)</f>
        <v>53</v>
      </c>
      <c r="O13" s="107">
        <f>SUM(januar!O43,februar!O43,marec!O43,april!O43,maj!O43,junij!O43,julij!O43,avgust!O43,september!O43,oktober!O43,november!O43,december!O43)</f>
        <v>71</v>
      </c>
      <c r="P13" s="107">
        <f>SUM(januar!P43,februar!P43,marec!P43,april!P43,maj!P43,junij!P43,julij!P43,avgust!P43,september!P43,oktober!P43,november!P43,december!P43)</f>
        <v>38</v>
      </c>
      <c r="Q13" s="107">
        <f>SUM(januar!Q43,februar!Q43,marec!Q43,april!Q43,maj!R43,junij!Q43,julij!Q43,avgust!Q43,september!Q43,oktober!Q43,november!Q43,december!Q43)</f>
        <v>32</v>
      </c>
      <c r="R13" s="107">
        <f>SUM(januar!R43,februar!R43,marec!R43,april!R43,maj!R43,junij!R43,julij!R43,avgust!R43,september!R43,oktober!R43,november!R43,december!R43)</f>
        <v>0</v>
      </c>
      <c r="S13" s="107">
        <f>SUM(januar!S43,februar!S43,marec!S43,april!S43,maj!S43,junij!S43,julij!S43,avgust!S43,september!S43,oktober!S43,november!S43,december!S43)</f>
        <v>26</v>
      </c>
      <c r="AB13" s="37"/>
    </row>
    <row r="14" spans="1:64" ht="14" customHeight="1">
      <c r="B14" s="115" t="str">
        <f>Vzorci_vnosov!$A$44</f>
        <v>TX</v>
      </c>
      <c r="C14" s="107">
        <f>SUM(januar!C44,februar!C44,marec!C44,april!C44,maj!C44,junij!C44,julij!C44,avgust!C44,september!C44,oktober!C44,november!C44,december!C44)</f>
        <v>0</v>
      </c>
      <c r="D14" s="107">
        <f>SUM(januar!D44,februar!D44,marec!D44,april!D44,maj!D44,junij!D44,julij!D44,avgust!D44,september!D44,oktober!D44,november!D44,december!D44)</f>
        <v>59</v>
      </c>
      <c r="E14" s="107">
        <f>SUM(januar!E44,februar!E44,marec!E44,april!E44,maj!E44,junij!E44,julij!E44,avgust!E44,september!E44,oktober!E44,november!E44,december!E44)</f>
        <v>27</v>
      </c>
      <c r="F14" s="107">
        <f>SUM(januar!F44,februar!F44,marec!F44,april!F44,maj!F44,junij!F44,julij!F44,avgust!F44,september!F44,oktober!F44,november!F44,december!F44)</f>
        <v>44</v>
      </c>
      <c r="G14" s="107">
        <f>SUM(januar!G44,februar!G44,marec!G44,april!G44,maj!G44,junij!G44,julij!G44,avgust!G44,september!G44,oktober!G44,november!G44,december!G44)</f>
        <v>0</v>
      </c>
      <c r="H14" s="107">
        <f>SUM(januar!H44,februar!H44,marec!H44,april!H44,maj!H44,junij!H44,julij!H44,avgust!H44,september!H44,oktober!H44,november!H44,december!H44)</f>
        <v>41</v>
      </c>
      <c r="I14" s="107">
        <f>SUM(januar!I44,februar!I44,marec!I44,april!I44,maj!I44,junij!I44,julij!I44,avgust!I44,september!I44,oktober!I44,november!I44,december!I44)</f>
        <v>35</v>
      </c>
      <c r="J14" s="107">
        <f>SUM(januar!J44,februar!J44,marec!J44,april!J44,maj!J44,junij!J44,julij!J44,avgust!J44,september!J44,oktober!J44,november!J44,december!J44)</f>
        <v>10</v>
      </c>
      <c r="K14" s="107">
        <f>SUM(januar!K44,februar!K44,marec!K44,april!K44,maj!K44,junij!K44,julij!K44,avgust!K44,september!K44,oktober!K44,november!K44,december!K44)</f>
        <v>18</v>
      </c>
      <c r="L14" s="107">
        <f>SUM(januar!L44,februar!L44,marec!L44,april!L44,maj!L44,junij!L44,julij!L44,avgust!L44,september!L44,oktober!L44,november!L44,december!L44)</f>
        <v>9</v>
      </c>
      <c r="M14" s="107">
        <f>SUM(januar!M44,februar!M44,marec!M44,april!M44,maj!M44,junij!M44,julij!M44,avgust!M44,september!M44,oktober!M44,november!M44,december!M44)</f>
        <v>0</v>
      </c>
      <c r="N14" s="107">
        <f>SUM(januar!N44,februar!N44,marec!N44,april!N44,maj!N44,junij!N44,julij!N44,avgust!N44,september!N44,oktober!N44,november!N44,december!N44)</f>
        <v>24</v>
      </c>
      <c r="O14" s="107">
        <f>SUM(januar!O44,februar!O44,marec!O44,april!O44,maj!O44,junij!O44,julij!O44,avgust!O44,september!O44,oktober!O44,november!O44,december!O44)</f>
        <v>0</v>
      </c>
      <c r="P14" s="107">
        <f>SUM(januar!P44,februar!P44,marec!P44,april!P44,maj!P44,junij!P44,julij!P44,avgust!P44,september!P44,oktober!P44,november!P44,december!P44)</f>
        <v>33</v>
      </c>
      <c r="Q14" s="107">
        <f>SUM(januar!Q44,februar!Q44,marec!Q44,april!Q44,maj!R44,junij!Q44,julij!Q44,avgust!Q44,september!Q44,oktober!Q44,november!Q44,december!Q44)</f>
        <v>33</v>
      </c>
      <c r="R14" s="107">
        <f>SUM(januar!R44,februar!R44,marec!R44,april!R44,maj!R44,junij!R44,julij!R44,avgust!R44,september!R44,oktober!R44,november!R44,december!R44)</f>
        <v>0</v>
      </c>
      <c r="S14" s="107">
        <f>SUM(januar!S44,februar!S44,marec!S44,april!S44,maj!S44,junij!S44,julij!S44,avgust!S44,september!S44,oktober!S44,november!S44,december!S44)</f>
        <v>0</v>
      </c>
      <c r="AB14" s="37"/>
    </row>
    <row r="15" spans="1:64" ht="14" customHeight="1">
      <c r="B15" s="114" t="str">
        <f>Vzorci_vnosov!$A$45</f>
        <v>¶</v>
      </c>
      <c r="C15" s="107">
        <f>SUM(januar!C45,februar!C45,marec!C45,april!C45,maj!C45,junij!C45,julij!C45,avgust!C45,september!C45,oktober!C45,november!C45,december!C45)</f>
        <v>9</v>
      </c>
      <c r="D15" s="107">
        <f>SUM(januar!D45,februar!D45,marec!D45,april!D45,maj!D45,junij!D45,julij!D45,avgust!D45,september!D45,oktober!D45,november!D45,december!D45)</f>
        <v>7</v>
      </c>
      <c r="E15" s="107">
        <f>SUM(januar!E45,februar!E45,marec!E45,april!E45,maj!E45,junij!E45,julij!E45,avgust!E45,september!E45,oktober!E45,november!E45,december!E45)</f>
        <v>12</v>
      </c>
      <c r="F15" s="107">
        <f>SUM(januar!F45,februar!F45,marec!F45,april!F45,maj!F45,junij!F45,julij!F45,avgust!F45,september!F45,oktober!F45,november!F45,december!F45)</f>
        <v>13</v>
      </c>
      <c r="G15" s="107">
        <f>SUM(januar!G45,februar!G45,marec!G45,april!G45,maj!G45,junij!G45,julij!G45,avgust!G45,september!G45,oktober!G45,november!G45,december!G45)</f>
        <v>4</v>
      </c>
      <c r="H15" s="107">
        <f>SUM(januar!H45,februar!H45,marec!H45,april!H45,maj!H45,junij!H45,julij!H45,avgust!H45,september!H45,oktober!H45,november!H45,december!H45)</f>
        <v>14</v>
      </c>
      <c r="I15" s="107">
        <f>SUM(januar!I45,februar!I45,marec!I45,april!I45,maj!I45,junij!I45,julij!I45,avgust!I45,september!I45,oktober!I45,november!I45,december!I45)</f>
        <v>15</v>
      </c>
      <c r="J15" s="107">
        <f>SUM(januar!J45,februar!J45,marec!J45,april!J45,maj!J45,junij!J45,julij!J45,avgust!J45,september!J45,oktober!J45,november!J45,december!J45)</f>
        <v>13</v>
      </c>
      <c r="K15" s="107">
        <f>SUM(januar!K45,februar!K45,marec!K45,april!K45,maj!K45,junij!K45,julij!K45,avgust!K45,september!K45,oktober!K45,november!K45,december!K45)</f>
        <v>13</v>
      </c>
      <c r="L15" s="107">
        <f>SUM(januar!L45,februar!L45,marec!L45,april!L45,maj!L45,junij!L45,julij!L45,avgust!L45,september!L45,oktober!L45,november!L45,december!L45)</f>
        <v>13</v>
      </c>
      <c r="M15" s="107">
        <f>SUM(januar!M45,februar!M45,marec!M45,april!M45,maj!M45,junij!M45,julij!M45,avgust!M45,september!M45,oktober!M45,november!M45,december!M45)</f>
        <v>4</v>
      </c>
      <c r="N15" s="107">
        <f>SUM(januar!N45,februar!N45,marec!N45,april!N45,maj!N45,junij!N45,julij!N45,avgust!N45,september!N45,oktober!N45,november!N45,december!N45)</f>
        <v>17</v>
      </c>
      <c r="O15" s="107">
        <f>SUM(januar!O45,februar!O45,marec!O45,april!O45,maj!O45,junij!O45,julij!O45,avgust!O45,september!O45,oktober!O45,november!O45,december!O45)</f>
        <v>12</v>
      </c>
      <c r="P15" s="107">
        <f>SUM(januar!P45,februar!P45,marec!P45,april!P45,maj!P45,junij!P45,julij!P45,avgust!P45,september!P45,oktober!P45,november!P45,december!P45)</f>
        <v>7</v>
      </c>
      <c r="Q15" s="107">
        <f>SUM(januar!Q45,februar!Q45,marec!Q45,april!Q45,maj!R45,junij!Q45,julij!Q45,avgust!Q45,september!Q45,oktober!Q45,november!Q45,december!Q45)</f>
        <v>27</v>
      </c>
      <c r="R15" s="107">
        <f>SUM(januar!R45,februar!R45,marec!R45,april!R45,maj!R45,junij!R45,julij!R45,avgust!R45,september!R45,oktober!R45,november!R45,december!R45)</f>
        <v>0</v>
      </c>
      <c r="S15" s="107">
        <f>SUM(januar!S45,februar!S45,marec!S45,april!S45,maj!S45,junij!S45,julij!S45,avgust!S45,september!S45,oktober!S45,november!S45,december!S45)</f>
        <v>14</v>
      </c>
    </row>
    <row r="16" spans="1:64" ht="14" customHeight="1">
      <c r="B16" s="112" t="str">
        <f>Vzorci_vnosov!$A$8</f>
        <v>U</v>
      </c>
      <c r="C16" s="107">
        <f>SUM(januar!C46,februar!C46,marec!C46,april!C46,maj!C46,junij!C46,julij!C46,avgust!C46,september!C46,oktober!C46,november!C46,december!C46)</f>
        <v>8</v>
      </c>
      <c r="D16" s="107">
        <f>SUM(januar!D46,februar!D46,marec!D46,april!D46,maj!D46,junij!D46,julij!D46,avgust!D46,september!D46,oktober!D46,november!D46,december!D46)</f>
        <v>2</v>
      </c>
      <c r="E16" s="107">
        <f>SUM(januar!E46,februar!E46,marec!E46,april!E46,maj!E46,junij!E46,julij!E46,avgust!E46,september!E46,oktober!E46,november!E46,december!E46)</f>
        <v>2</v>
      </c>
      <c r="F16" s="107">
        <f>SUM(januar!F46,februar!F46,marec!F46,april!F46,maj!F46,junij!F46,julij!F46,avgust!F46,september!F46,oktober!F46,november!F46,december!F46)</f>
        <v>2</v>
      </c>
      <c r="G16" s="107">
        <f>SUM(januar!G46,februar!G46,marec!G46,april!G46,maj!G46,junij!G46,julij!G46,avgust!G46,september!G46,oktober!G46,november!G46,december!G46)</f>
        <v>3</v>
      </c>
      <c r="H16" s="107">
        <f>SUM(januar!H46,februar!H46,marec!H46,april!H46,maj!H46,junij!H46,julij!H46,avgust!H46,september!H46,oktober!H46,november!H46,december!H46)</f>
        <v>14</v>
      </c>
      <c r="I16" s="107">
        <f>SUM(januar!I46,februar!I46,marec!I46,april!I46,maj!I46,junij!I46,julij!I46,avgust!I46,september!I46,oktober!I46,november!I46,december!I46)</f>
        <v>18</v>
      </c>
      <c r="J16" s="107">
        <f>SUM(januar!J46,februar!J46,marec!J46,april!J46,maj!J46,junij!J46,julij!J46,avgust!J46,september!J46,oktober!J46,november!J46,december!J46)</f>
        <v>9</v>
      </c>
      <c r="K16" s="107">
        <f>SUM(januar!K46,februar!K46,marec!K46,april!K46,maj!K46,junij!K46,julij!K46,avgust!K46,september!K46,oktober!K46,november!K46,december!K46)</f>
        <v>1</v>
      </c>
      <c r="L16" s="107">
        <f>SUM(januar!L46,februar!L46,marec!L46,april!L46,maj!L46,junij!L46,julij!L46,avgust!L46,september!L46,oktober!L46,november!L46,december!L46)</f>
        <v>14</v>
      </c>
      <c r="M16" s="107">
        <f>SUM(januar!M46,februar!M46,marec!M46,april!M46,maj!M46,junij!M46,julij!M46,avgust!M46,september!M46,oktober!M46,november!M46,december!M46)</f>
        <v>0</v>
      </c>
      <c r="N16" s="107">
        <f>SUM(januar!N46,februar!N46,marec!N46,april!N46,maj!N46,junij!N46,julij!N46,avgust!N46,september!N46,oktober!N46,november!N46,december!N46)</f>
        <v>8</v>
      </c>
      <c r="O16" s="107">
        <f>SUM(januar!O46,februar!O46,marec!O46,april!O46,maj!O46,junij!O46,julij!O46,avgust!O46,september!O46,oktober!O46,november!O46,december!O46)</f>
        <v>10</v>
      </c>
      <c r="P16" s="107">
        <f>SUM(januar!P46,februar!P46,marec!P46,april!P46,maj!P46,junij!P46,julij!P46,avgust!P46,september!P46,oktober!P46,november!P46,december!P46)</f>
        <v>3</v>
      </c>
      <c r="Q16" s="107">
        <f>SUM(januar!Q46,februar!Q46,marec!Q46,april!Q46,maj!R46,junij!Q46,julij!Q46,avgust!Q46,september!Q46,oktober!Q46,november!Q46,december!Q46)</f>
        <v>17</v>
      </c>
      <c r="R16" s="107">
        <f>SUM(januar!R46,februar!R46,marec!R46,april!R46,maj!R46,junij!R46,julij!R46,avgust!R46,september!R46,oktober!R46,november!R46,december!R46)</f>
        <v>0</v>
      </c>
      <c r="S16" s="107">
        <f>SUM(januar!S46,februar!S46,marec!S46,april!S46,maj!S46,junij!S46,julij!S46,avgust!S46,september!S46,oktober!S46,november!S46,december!S46)</f>
        <v>5</v>
      </c>
    </row>
  </sheetData>
  <sheetProtection sheet="1" objects="1" scenarios="1"/>
  <mergeCells count="1">
    <mergeCell ref="C1:K1"/>
  </mergeCells>
  <pageMargins left="0.78740157480314998" right="0.78740157480314998" top="0.92637795275590595" bottom="0.92637795275590595" header="0.78740157480314998" footer="0.78740157480314998"/>
  <pageSetup paperSize="0" fitToWidth="0" fitToHeight="0" orientation="portrait" useFirstPageNumber="1" horizontalDpi="0" verticalDpi="0" copies="0"/>
  <headerFooter alignWithMargins="0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46"/>
  <sheetViews>
    <sheetView workbookViewId="0"/>
  </sheetViews>
  <sheetFormatPr baseColWidth="10" defaultRowHeight="17" customHeight="1"/>
  <cols>
    <col min="1" max="1" width="7.19921875" style="60" customWidth="1"/>
    <col min="2" max="2" width="4" style="61" customWidth="1"/>
    <col min="3" max="21" width="5.19921875" style="62" customWidth="1"/>
    <col min="22" max="32" width="4.3984375" style="62" customWidth="1"/>
    <col min="33" max="33" width="4.796875" style="1" customWidth="1"/>
    <col min="34" max="50" width="17.19921875" style="3" hidden="1" customWidth="1"/>
    <col min="51" max="51" width="4.3984375" style="2" customWidth="1"/>
    <col min="52" max="58" width="8.3984375" style="2" customWidth="1"/>
    <col min="59" max="63" width="8.3984375" style="3" customWidth="1"/>
    <col min="64" max="64" width="11" customWidth="1"/>
  </cols>
  <sheetData>
    <row r="1" spans="1:63" ht="19.5" customHeight="1">
      <c r="A1" s="24" t="s">
        <v>64</v>
      </c>
      <c r="B1" s="25"/>
      <c r="C1" s="26" t="str">
        <f>Vzorci_vnosov!$C$2</f>
        <v>GOR</v>
      </c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26" t="str">
        <f>Vzorci_vnosov!$C$14</f>
        <v>HOL</v>
      </c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28" t="s">
        <v>58</v>
      </c>
      <c r="V1" s="29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H1" s="26" t="str">
        <f>Vzorci_vnosov!$C$2</f>
        <v>GOR</v>
      </c>
      <c r="AI1" s="26" t="str">
        <f>Vzorci_vnosov!$C$3</f>
        <v>ŠOŠ</v>
      </c>
      <c r="AJ1" s="26" t="str">
        <f>Vzorci_vnosov!$C$4</f>
        <v>PIN</v>
      </c>
      <c r="AK1" s="26" t="str">
        <f>Vzorci_vnosov!$C$5</f>
        <v>KON</v>
      </c>
      <c r="AL1" s="26" t="str">
        <f>Vzorci_vnosov!$C$6</f>
        <v>ORO</v>
      </c>
      <c r="AM1" s="26" t="str">
        <f>Vzorci_vnosov!$C$7</f>
        <v>MIO</v>
      </c>
      <c r="AN1" s="26" t="str">
        <f>Vzorci_vnosov!$C$8</f>
        <v>BOŽ</v>
      </c>
      <c r="AO1" s="26" t="str">
        <f>Vzorci_vnosov!$C$9</f>
        <v>TOM</v>
      </c>
      <c r="AP1" s="26" t="str">
        <f>Vzorci_vnosov!$C$10</f>
        <v>MŠŠ</v>
      </c>
      <c r="AQ1" s="26" t="str">
        <f>Vzorci_vnosov!$C$11</f>
        <v>ŽIV</v>
      </c>
      <c r="AR1" s="26" t="str">
        <f>Vzorci_vnosov!$C$12</f>
        <v>TAL</v>
      </c>
      <c r="AS1" s="26" t="str">
        <f>Vzorci_vnosov!$C$13</f>
        <v>PIR</v>
      </c>
      <c r="AT1" s="26" t="str">
        <f>Vzorci_vnosov!$C$14</f>
        <v>HOL</v>
      </c>
      <c r="AU1" s="26" t="str">
        <f>Vzorci_vnosov!$C$15</f>
        <v>BUT</v>
      </c>
      <c r="AV1" s="26" t="str">
        <f>Vzorci_vnosov!$C$16</f>
        <v>ŽRJ</v>
      </c>
      <c r="AW1" s="26" t="str">
        <f>Vzorci_vnosov!$C$17</f>
        <v>NOV3</v>
      </c>
      <c r="AX1" s="26" t="str">
        <f>Vzorci_vnosov!$C$18</f>
        <v>JNK</v>
      </c>
      <c r="AY1" s="36"/>
      <c r="AZ1" s="36"/>
      <c r="BA1" s="36"/>
      <c r="BB1" s="36"/>
      <c r="BC1" s="36"/>
      <c r="BD1" s="36"/>
      <c r="BE1" s="36"/>
      <c r="BF1" s="36"/>
      <c r="BG1" s="37"/>
      <c r="BH1" s="37"/>
      <c r="BI1" s="37"/>
      <c r="BJ1" s="37"/>
      <c r="BK1" s="37"/>
    </row>
    <row r="2" spans="1:63" ht="19.5" customHeight="1">
      <c r="A2" s="38">
        <v>43831</v>
      </c>
      <c r="B2" s="39" t="str">
        <f t="shared" ref="B2:B32" si="0">TEXT(A2,"Ddd")</f>
        <v>Wed</v>
      </c>
      <c r="C2" s="40"/>
      <c r="D2" s="40"/>
      <c r="E2" s="41" t="str">
        <f>Vzorci_vnosov!$A$14</f>
        <v>☻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2" t="str">
        <f>Vzorci_vnosov!$A$21</f>
        <v>☺</v>
      </c>
      <c r="T2" s="40" t="s">
        <v>32</v>
      </c>
      <c r="U2" s="40" t="s">
        <v>7</v>
      </c>
      <c r="V2" s="43">
        <f t="shared" ref="V2:V32" si="1">COUNTIF(AH2:AX2,"☻")</f>
        <v>1</v>
      </c>
      <c r="W2" s="43">
        <f t="shared" ref="W2:W32" si="2">COUNTIF(AH2:AX2,"☺")</f>
        <v>1</v>
      </c>
      <c r="X2" s="43">
        <f t="shared" ref="X2:X32" si="3">COUNTIF(C2:T2,"51")+COUNTIF(C2:T2,"51$")+COUNTIF(C2:T2,"51☻")</f>
        <v>0</v>
      </c>
      <c r="Y2" s="43">
        <f t="shared" ref="Y2:Y32" si="4">COUNTIF(C2:T2,"52")+COUNTIF(C2:T2,"52$")+COUNTIF(C2:T2,"52☻")</f>
        <v>0</v>
      </c>
      <c r="Z2" s="43">
        <f t="shared" ref="Z2:Z32" si="5">COUNTIF(C2:T2,"51¶")</f>
        <v>0</v>
      </c>
      <c r="AA2" s="43">
        <f t="shared" ref="AA2:AA32" si="6">COUNTIF(C2:T2,"52¶")</f>
        <v>0</v>
      </c>
      <c r="AB2" s="43">
        <f t="shared" ref="AB2:AB32" si="7">COUNTIF(C2:T2,"U")+COUNTIF(C2:T2,"U☻")+COUNTIF(C2:T2,"U☺")</f>
        <v>0</v>
      </c>
      <c r="AC2" s="43">
        <f t="shared" ref="AC2:AC32" si="8">COUNTIF(C2:T2,"KVIT")+COUNTIF(C2:T2,"KVIT☻")+COUNTIF(C2:T2,"kvit$")</f>
        <v>0</v>
      </c>
      <c r="AD2" s="44">
        <f t="shared" ref="AD2:AD32" si="9">COUNTBLANK(C2:S2)-3</f>
        <v>12</v>
      </c>
      <c r="AE2" s="44">
        <f t="shared" ref="AE2:AE32" si="10">COUNTIF(C2:T2,"x")</f>
        <v>0</v>
      </c>
      <c r="AF2" s="43">
        <f t="shared" ref="AF2:AF32" si="11">COUNTIF(C2:T2,"51")+COUNTIF(C2:T2,"51☻")+COUNTIF(C2:T2,"2")+COUNTIF(C2:T2,"52")+COUNTIF(C2:T2,"52☻")+COUNTIF(C2:T2,"51$")+COUNTIF(C2:T2,"52$")</f>
        <v>0</v>
      </c>
      <c r="AG2" s="5" t="str">
        <f>Vzorci_vnosov!$A$2</f>
        <v>51☻</v>
      </c>
      <c r="AH2" s="45" t="str">
        <f t="shared" ref="AH2:AH32" si="12">RIGHT(C2,1)</f>
        <v/>
      </c>
      <c r="AI2" s="45" t="str">
        <f t="shared" ref="AI2:AI32" si="13">RIGHT(D2,1)</f>
        <v/>
      </c>
      <c r="AJ2" s="45" t="str">
        <f t="shared" ref="AJ2:AJ32" si="14">RIGHT(E2,1)</f>
        <v>☻</v>
      </c>
      <c r="AK2" s="45" t="str">
        <f t="shared" ref="AK2:AK32" si="15">RIGHT(F2,1)</f>
        <v/>
      </c>
      <c r="AL2" s="45" t="str">
        <f t="shared" ref="AL2:AL32" si="16">RIGHT(G2,1)</f>
        <v/>
      </c>
      <c r="AM2" s="45" t="str">
        <f t="shared" ref="AM2:AM32" si="17">RIGHT(H2,1)</f>
        <v/>
      </c>
      <c r="AN2" s="45" t="str">
        <f t="shared" ref="AN2:AN32" si="18">RIGHT(I2,1)</f>
        <v/>
      </c>
      <c r="AO2" s="45" t="str">
        <f t="shared" ref="AO2:AO32" si="19">RIGHT(J2,1)</f>
        <v/>
      </c>
      <c r="AP2" s="45" t="str">
        <f t="shared" ref="AP2:AP32" si="20">RIGHT(K2,1)</f>
        <v/>
      </c>
      <c r="AQ2" s="45" t="str">
        <f t="shared" ref="AQ2:AQ32" si="21">RIGHT(L2,1)</f>
        <v/>
      </c>
      <c r="AR2" s="45" t="str">
        <f t="shared" ref="AR2:AR32" si="22">RIGHT(M2,1)</f>
        <v/>
      </c>
      <c r="AS2" s="45" t="str">
        <f t="shared" ref="AS2:AS32" si="23">RIGHT(N2,1)</f>
        <v/>
      </c>
      <c r="AT2" s="45" t="str">
        <f t="shared" ref="AT2:AT32" si="24">RIGHT(O2,1)</f>
        <v/>
      </c>
      <c r="AU2" s="45" t="str">
        <f t="shared" ref="AU2:AU32" si="25">RIGHT(P2,1)</f>
        <v/>
      </c>
      <c r="AV2" s="45" t="str">
        <f t="shared" ref="AV2:AV32" si="26">RIGHT(Q2,1)</f>
        <v/>
      </c>
      <c r="AW2" s="45" t="str">
        <f t="shared" ref="AW2:AW32" si="27">RIGHT(R2,1)</f>
        <v/>
      </c>
      <c r="AX2" s="45" t="str">
        <f t="shared" ref="AX2:AX32" si="28">RIGHT(S2,1)</f>
        <v>☺</v>
      </c>
      <c r="AY2" s="36"/>
      <c r="AZ2" s="36"/>
      <c r="BA2" s="36"/>
      <c r="BB2" s="36"/>
      <c r="BC2" s="36"/>
      <c r="BD2" s="36"/>
      <c r="BE2" s="36"/>
      <c r="BF2" s="36"/>
      <c r="BG2" s="37"/>
      <c r="BH2" s="37"/>
      <c r="BI2" s="37"/>
      <c r="BJ2" s="37"/>
      <c r="BK2" s="37"/>
    </row>
    <row r="3" spans="1:63" ht="19.5" customHeight="1">
      <c r="A3" s="38">
        <v>43832</v>
      </c>
      <c r="B3" s="39" t="str">
        <f t="shared" si="0"/>
        <v>Thu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 t="str">
        <f>Vzorci_vnosov!$A$14</f>
        <v>☻</v>
      </c>
      <c r="O3" s="40"/>
      <c r="P3" s="40"/>
      <c r="Q3" s="42" t="str">
        <f>Vzorci_vnosov!$A$21</f>
        <v>☺</v>
      </c>
      <c r="R3" s="40"/>
      <c r="S3" s="40"/>
      <c r="T3" s="40" t="s">
        <v>28</v>
      </c>
      <c r="U3" s="40" t="s">
        <v>7</v>
      </c>
      <c r="V3" s="43">
        <f t="shared" si="1"/>
        <v>1</v>
      </c>
      <c r="W3" s="43">
        <f t="shared" si="2"/>
        <v>1</v>
      </c>
      <c r="X3" s="43">
        <f t="shared" si="3"/>
        <v>0</v>
      </c>
      <c r="Y3" s="43">
        <f t="shared" si="4"/>
        <v>0</v>
      </c>
      <c r="Z3" s="43">
        <f t="shared" si="5"/>
        <v>0</v>
      </c>
      <c r="AA3" s="43">
        <f t="shared" si="6"/>
        <v>0</v>
      </c>
      <c r="AB3" s="43">
        <f t="shared" si="7"/>
        <v>0</v>
      </c>
      <c r="AC3" s="43">
        <f t="shared" si="8"/>
        <v>0</v>
      </c>
      <c r="AD3" s="44">
        <f t="shared" si="9"/>
        <v>12</v>
      </c>
      <c r="AE3" s="44">
        <f t="shared" si="10"/>
        <v>0</v>
      </c>
      <c r="AF3" s="43">
        <f t="shared" si="11"/>
        <v>0</v>
      </c>
      <c r="AG3" s="5" t="str">
        <f>Vzorci_vnosov!$A$3</f>
        <v>52☻</v>
      </c>
      <c r="AH3" s="45" t="str">
        <f t="shared" si="12"/>
        <v/>
      </c>
      <c r="AI3" s="45" t="str">
        <f t="shared" si="13"/>
        <v/>
      </c>
      <c r="AJ3" s="45" t="str">
        <f t="shared" si="14"/>
        <v/>
      </c>
      <c r="AK3" s="45" t="str">
        <f t="shared" si="15"/>
        <v/>
      </c>
      <c r="AL3" s="45" t="str">
        <f t="shared" si="16"/>
        <v/>
      </c>
      <c r="AM3" s="45" t="str">
        <f t="shared" si="17"/>
        <v/>
      </c>
      <c r="AN3" s="45" t="str">
        <f t="shared" si="18"/>
        <v/>
      </c>
      <c r="AO3" s="45" t="str">
        <f t="shared" si="19"/>
        <v/>
      </c>
      <c r="AP3" s="45" t="str">
        <f t="shared" si="20"/>
        <v/>
      </c>
      <c r="AQ3" s="45" t="str">
        <f t="shared" si="21"/>
        <v/>
      </c>
      <c r="AR3" s="45" t="str">
        <f t="shared" si="22"/>
        <v/>
      </c>
      <c r="AS3" s="45" t="str">
        <f t="shared" si="23"/>
        <v>☻</v>
      </c>
      <c r="AT3" s="45" t="str">
        <f t="shared" si="24"/>
        <v/>
      </c>
      <c r="AU3" s="45" t="str">
        <f t="shared" si="25"/>
        <v/>
      </c>
      <c r="AV3" s="45" t="str">
        <f t="shared" si="26"/>
        <v>☺</v>
      </c>
      <c r="AW3" s="45" t="str">
        <f t="shared" si="27"/>
        <v/>
      </c>
      <c r="AX3" s="45" t="str">
        <f t="shared" si="28"/>
        <v/>
      </c>
      <c r="AY3" s="4"/>
      <c r="AZ3" s="4"/>
      <c r="BA3" s="4"/>
      <c r="BB3" s="4"/>
      <c r="BC3" s="4"/>
      <c r="BD3" s="4"/>
      <c r="BE3" s="4"/>
      <c r="BF3" s="4"/>
      <c r="BG3" s="46"/>
      <c r="BH3" s="46"/>
      <c r="BI3" s="46"/>
      <c r="BJ3" s="46"/>
      <c r="BK3" s="46"/>
    </row>
    <row r="4" spans="1:63" ht="19.5" customHeight="1">
      <c r="A4" s="47">
        <v>43833</v>
      </c>
      <c r="B4" s="48" t="str">
        <f t="shared" si="0"/>
        <v>Fri</v>
      </c>
      <c r="C4" s="49" t="str">
        <f>Vzorci_vnosov!$A$12</f>
        <v>D</v>
      </c>
      <c r="D4" s="50" t="str">
        <f>Vzorci_vnosov!$A$7</f>
        <v>KVIT☻</v>
      </c>
      <c r="E4" s="49" t="str">
        <f>Vzorci_vnosov!$A$5</f>
        <v>52</v>
      </c>
      <c r="F4" s="49" t="str">
        <f>Vzorci_vnosov!$A$6</f>
        <v>KVIT</v>
      </c>
      <c r="G4" s="49" t="str">
        <f>Vzorci_vnosov!$A$12</f>
        <v>D</v>
      </c>
      <c r="H4" s="49" t="str">
        <f>Vzorci_vnosov!$A$12</f>
        <v>D</v>
      </c>
      <c r="I4" s="49" t="str">
        <f>Vzorci_vnosov!$A$12</f>
        <v>D</v>
      </c>
      <c r="J4" s="51" t="str">
        <f>Vzorci_vnosov!$A$23</f>
        <v>51☺</v>
      </c>
      <c r="K4" s="49" t="str">
        <f>Vzorci_vnosov!$A$12</f>
        <v>D</v>
      </c>
      <c r="L4" s="49" t="str">
        <f>Vzorci_vnosov!$A$12</f>
        <v>D</v>
      </c>
      <c r="M4" s="52" t="s">
        <v>69</v>
      </c>
      <c r="N4" s="53" t="str">
        <f>Vzorci_vnosov!$A$11</f>
        <v>X</v>
      </c>
      <c r="O4" s="53" t="str">
        <f>Vzorci_vnosov!$A$11</f>
        <v>X</v>
      </c>
      <c r="P4" s="49" t="str">
        <f>Vzorci_vnosov!$A$12</f>
        <v>D</v>
      </c>
      <c r="Q4" s="53" t="str">
        <f>Vzorci_vnosov!$A$11</f>
        <v>X</v>
      </c>
      <c r="R4" s="52"/>
      <c r="S4" s="49" t="str">
        <f>Vzorci_vnosov!$A$15</f>
        <v>SO</v>
      </c>
      <c r="T4" s="52" t="s">
        <v>15</v>
      </c>
      <c r="U4" s="26" t="s">
        <v>7</v>
      </c>
      <c r="V4" s="43">
        <f t="shared" si="1"/>
        <v>1</v>
      </c>
      <c r="W4" s="43">
        <f t="shared" si="2"/>
        <v>1</v>
      </c>
      <c r="X4" s="43">
        <f t="shared" si="3"/>
        <v>0</v>
      </c>
      <c r="Y4" s="43">
        <f t="shared" si="4"/>
        <v>1</v>
      </c>
      <c r="Z4" s="43">
        <f t="shared" si="5"/>
        <v>0</v>
      </c>
      <c r="AA4" s="43">
        <f t="shared" si="6"/>
        <v>0</v>
      </c>
      <c r="AB4" s="43">
        <f t="shared" si="7"/>
        <v>0</v>
      </c>
      <c r="AC4" s="43">
        <f t="shared" si="8"/>
        <v>2</v>
      </c>
      <c r="AD4" s="44">
        <f t="shared" si="9"/>
        <v>-2</v>
      </c>
      <c r="AE4" s="44">
        <f t="shared" si="10"/>
        <v>3</v>
      </c>
      <c r="AF4" s="43">
        <f t="shared" si="11"/>
        <v>1</v>
      </c>
      <c r="AG4" s="5" t="str">
        <f>Vzorci_vnosov!$A$4</f>
        <v>51</v>
      </c>
      <c r="AH4" s="45" t="str">
        <f t="shared" si="12"/>
        <v>D</v>
      </c>
      <c r="AI4" s="45" t="str">
        <f t="shared" si="13"/>
        <v>☻</v>
      </c>
      <c r="AJ4" s="45" t="str">
        <f t="shared" si="14"/>
        <v>2</v>
      </c>
      <c r="AK4" s="45" t="str">
        <f t="shared" si="15"/>
        <v>T</v>
      </c>
      <c r="AL4" s="45" t="str">
        <f t="shared" si="16"/>
        <v>D</v>
      </c>
      <c r="AM4" s="45" t="str">
        <f t="shared" si="17"/>
        <v>D</v>
      </c>
      <c r="AN4" s="45" t="str">
        <f t="shared" si="18"/>
        <v>D</v>
      </c>
      <c r="AO4" s="45" t="str">
        <f t="shared" si="19"/>
        <v>☺</v>
      </c>
      <c r="AP4" s="45" t="str">
        <f t="shared" si="20"/>
        <v>D</v>
      </c>
      <c r="AQ4" s="45" t="str">
        <f t="shared" si="21"/>
        <v>D</v>
      </c>
      <c r="AR4" s="45" t="str">
        <f t="shared" si="22"/>
        <v>R</v>
      </c>
      <c r="AS4" s="45" t="str">
        <f t="shared" si="23"/>
        <v>X</v>
      </c>
      <c r="AT4" s="45" t="str">
        <f t="shared" si="24"/>
        <v>X</v>
      </c>
      <c r="AU4" s="45" t="str">
        <f t="shared" si="25"/>
        <v>D</v>
      </c>
      <c r="AV4" s="45" t="str">
        <f t="shared" si="26"/>
        <v>X</v>
      </c>
      <c r="AW4" s="45" t="str">
        <f t="shared" si="27"/>
        <v/>
      </c>
      <c r="AX4" s="45" t="str">
        <f t="shared" si="28"/>
        <v>O</v>
      </c>
      <c r="AY4" s="4"/>
      <c r="AZ4" s="4"/>
      <c r="BA4" s="4"/>
      <c r="BB4" s="4"/>
      <c r="BC4" s="4"/>
      <c r="BD4" s="4"/>
      <c r="BE4" s="4"/>
      <c r="BF4" s="4"/>
      <c r="BG4" s="46"/>
      <c r="BH4" s="46"/>
      <c r="BI4" s="46"/>
      <c r="BJ4" s="46"/>
      <c r="BK4" s="46"/>
    </row>
    <row r="5" spans="1:63" ht="19.5" customHeight="1">
      <c r="A5" s="47">
        <v>43834</v>
      </c>
      <c r="B5" s="48" t="str">
        <f t="shared" si="0"/>
        <v>Sat</v>
      </c>
      <c r="C5" s="52"/>
      <c r="D5" s="52"/>
      <c r="E5" s="52"/>
      <c r="F5" s="41" t="str">
        <f>Vzorci_vnosov!$A$14</f>
        <v>☻</v>
      </c>
      <c r="G5" s="52"/>
      <c r="H5" s="52"/>
      <c r="I5" s="52"/>
      <c r="J5" s="52"/>
      <c r="K5" s="52"/>
      <c r="L5" s="52"/>
      <c r="M5" s="52"/>
      <c r="N5" s="54" t="str">
        <f>Vzorci_vnosov!$A$18</f>
        <v>52$</v>
      </c>
      <c r="O5" s="52"/>
      <c r="P5" s="52"/>
      <c r="Q5" s="54" t="str">
        <f>Vzorci_vnosov!$A$18</f>
        <v>52$</v>
      </c>
      <c r="R5" s="52"/>
      <c r="S5" s="42" t="str">
        <f>Vzorci_vnosov!$A$21</f>
        <v>☺</v>
      </c>
      <c r="T5" s="40" t="s">
        <v>32</v>
      </c>
      <c r="U5" s="55" t="s">
        <v>15</v>
      </c>
      <c r="V5" s="43">
        <f t="shared" si="1"/>
        <v>1</v>
      </c>
      <c r="W5" s="43">
        <f t="shared" si="2"/>
        <v>1</v>
      </c>
      <c r="X5" s="43">
        <f t="shared" si="3"/>
        <v>0</v>
      </c>
      <c r="Y5" s="43">
        <f t="shared" si="4"/>
        <v>2</v>
      </c>
      <c r="Z5" s="43">
        <f t="shared" si="5"/>
        <v>0</v>
      </c>
      <c r="AA5" s="43">
        <f t="shared" si="6"/>
        <v>0</v>
      </c>
      <c r="AB5" s="43">
        <f t="shared" si="7"/>
        <v>0</v>
      </c>
      <c r="AC5" s="43">
        <f t="shared" si="8"/>
        <v>0</v>
      </c>
      <c r="AD5" s="44">
        <f t="shared" si="9"/>
        <v>10</v>
      </c>
      <c r="AE5" s="44">
        <f t="shared" si="10"/>
        <v>0</v>
      </c>
      <c r="AF5" s="43">
        <f t="shared" si="11"/>
        <v>2</v>
      </c>
      <c r="AG5" s="5" t="str">
        <f>Vzorci_vnosov!$A$5</f>
        <v>52</v>
      </c>
      <c r="AH5" s="45" t="str">
        <f t="shared" si="12"/>
        <v/>
      </c>
      <c r="AI5" s="45" t="str">
        <f t="shared" si="13"/>
        <v/>
      </c>
      <c r="AJ5" s="45" t="str">
        <f t="shared" si="14"/>
        <v/>
      </c>
      <c r="AK5" s="45" t="str">
        <f t="shared" si="15"/>
        <v>☻</v>
      </c>
      <c r="AL5" s="45" t="str">
        <f t="shared" si="16"/>
        <v/>
      </c>
      <c r="AM5" s="45" t="str">
        <f t="shared" si="17"/>
        <v/>
      </c>
      <c r="AN5" s="45" t="str">
        <f t="shared" si="18"/>
        <v/>
      </c>
      <c r="AO5" s="45" t="str">
        <f t="shared" si="19"/>
        <v/>
      </c>
      <c r="AP5" s="45" t="str">
        <f t="shared" si="20"/>
        <v/>
      </c>
      <c r="AQ5" s="45" t="str">
        <f t="shared" si="21"/>
        <v/>
      </c>
      <c r="AR5" s="45" t="str">
        <f t="shared" si="22"/>
        <v/>
      </c>
      <c r="AS5" s="45" t="str">
        <f t="shared" si="23"/>
        <v>$</v>
      </c>
      <c r="AT5" s="45" t="str">
        <f t="shared" si="24"/>
        <v/>
      </c>
      <c r="AU5" s="45" t="str">
        <f t="shared" si="25"/>
        <v/>
      </c>
      <c r="AV5" s="45" t="str">
        <f t="shared" si="26"/>
        <v>$</v>
      </c>
      <c r="AW5" s="45" t="str">
        <f t="shared" si="27"/>
        <v/>
      </c>
      <c r="AX5" s="45" t="str">
        <f t="shared" si="28"/>
        <v>☺</v>
      </c>
      <c r="AY5" s="4"/>
      <c r="AZ5" s="4" t="s">
        <v>70</v>
      </c>
      <c r="BA5" s="4"/>
      <c r="BB5" s="4"/>
      <c r="BC5" s="4"/>
      <c r="BD5" s="4"/>
      <c r="BE5" s="4"/>
      <c r="BF5" s="4"/>
      <c r="BG5" s="46"/>
      <c r="BH5" s="46"/>
      <c r="BI5" s="46"/>
      <c r="BJ5" s="46"/>
      <c r="BK5" s="46"/>
    </row>
    <row r="6" spans="1:63" ht="19.5" customHeight="1">
      <c r="A6" s="47">
        <v>43835</v>
      </c>
      <c r="B6" s="48" t="str">
        <f t="shared" si="0"/>
        <v>Sun</v>
      </c>
      <c r="C6" s="52"/>
      <c r="D6" s="52"/>
      <c r="E6" s="52"/>
      <c r="F6" s="41" t="str">
        <f>Vzorci_vnosov!$A$14</f>
        <v>☻</v>
      </c>
      <c r="G6" s="52"/>
      <c r="H6" s="52"/>
      <c r="I6" s="52"/>
      <c r="J6" s="52"/>
      <c r="K6" s="52"/>
      <c r="L6" s="52"/>
      <c r="M6" s="52"/>
      <c r="N6" s="42" t="str">
        <f>Vzorci_vnosov!$A$21</f>
        <v>☺</v>
      </c>
      <c r="O6" s="52"/>
      <c r="P6" s="52"/>
      <c r="Q6" s="52"/>
      <c r="R6" s="52"/>
      <c r="S6" s="52"/>
      <c r="T6" s="40" t="str">
        <f>Vzorci_vnosov!$C$13</f>
        <v>PIR</v>
      </c>
      <c r="U6" s="55" t="s">
        <v>15</v>
      </c>
      <c r="V6" s="43">
        <f t="shared" si="1"/>
        <v>1</v>
      </c>
      <c r="W6" s="43">
        <f t="shared" si="2"/>
        <v>1</v>
      </c>
      <c r="X6" s="43">
        <f t="shared" si="3"/>
        <v>0</v>
      </c>
      <c r="Y6" s="43">
        <f t="shared" si="4"/>
        <v>0</v>
      </c>
      <c r="Z6" s="43">
        <f t="shared" si="5"/>
        <v>0</v>
      </c>
      <c r="AA6" s="43">
        <f t="shared" si="6"/>
        <v>0</v>
      </c>
      <c r="AB6" s="43">
        <f t="shared" si="7"/>
        <v>0</v>
      </c>
      <c r="AC6" s="43">
        <f t="shared" si="8"/>
        <v>0</v>
      </c>
      <c r="AD6" s="44">
        <f t="shared" si="9"/>
        <v>12</v>
      </c>
      <c r="AE6" s="44">
        <f t="shared" si="10"/>
        <v>0</v>
      </c>
      <c r="AF6" s="43">
        <f t="shared" si="11"/>
        <v>0</v>
      </c>
      <c r="AG6" s="5" t="str">
        <f>Vzorci_vnosov!$A$6</f>
        <v>KVIT</v>
      </c>
      <c r="AH6" s="45" t="str">
        <f t="shared" si="12"/>
        <v/>
      </c>
      <c r="AI6" s="45" t="str">
        <f t="shared" si="13"/>
        <v/>
      </c>
      <c r="AJ6" s="45" t="str">
        <f t="shared" si="14"/>
        <v/>
      </c>
      <c r="AK6" s="45" t="str">
        <f t="shared" si="15"/>
        <v>☻</v>
      </c>
      <c r="AL6" s="45" t="str">
        <f t="shared" si="16"/>
        <v/>
      </c>
      <c r="AM6" s="45" t="str">
        <f t="shared" si="17"/>
        <v/>
      </c>
      <c r="AN6" s="45" t="str">
        <f t="shared" si="18"/>
        <v/>
      </c>
      <c r="AO6" s="45" t="str">
        <f t="shared" si="19"/>
        <v/>
      </c>
      <c r="AP6" s="45" t="str">
        <f t="shared" si="20"/>
        <v/>
      </c>
      <c r="AQ6" s="45" t="str">
        <f t="shared" si="21"/>
        <v/>
      </c>
      <c r="AR6" s="45" t="str">
        <f t="shared" si="22"/>
        <v/>
      </c>
      <c r="AS6" s="45" t="str">
        <f t="shared" si="23"/>
        <v>☺</v>
      </c>
      <c r="AT6" s="45" t="str">
        <f t="shared" si="24"/>
        <v/>
      </c>
      <c r="AU6" s="45" t="str">
        <f t="shared" si="25"/>
        <v/>
      </c>
      <c r="AV6" s="45" t="str">
        <f t="shared" si="26"/>
        <v/>
      </c>
      <c r="AW6" s="45" t="str">
        <f t="shared" si="27"/>
        <v/>
      </c>
      <c r="AX6" s="45" t="str">
        <f t="shared" si="28"/>
        <v/>
      </c>
      <c r="AY6" s="4"/>
      <c r="AZ6" s="4" t="s">
        <v>71</v>
      </c>
      <c r="BA6" s="4"/>
      <c r="BB6" s="4"/>
      <c r="BC6" s="4"/>
      <c r="BD6" s="4"/>
      <c r="BE6" s="4"/>
      <c r="BF6" s="4"/>
      <c r="BG6" s="46"/>
      <c r="BH6" s="46"/>
      <c r="BI6" s="46"/>
      <c r="BJ6" s="46"/>
      <c r="BK6" s="46"/>
    </row>
    <row r="7" spans="1:63" ht="19.5" customHeight="1">
      <c r="A7" s="47">
        <v>43836</v>
      </c>
      <c r="B7" s="48" t="str">
        <f t="shared" si="0"/>
        <v>Mon</v>
      </c>
      <c r="C7" s="49" t="str">
        <f>Vzorci_vnosov!$A$8</f>
        <v>U</v>
      </c>
      <c r="D7" s="50" t="str">
        <f>Vzorci_vnosov!$A$7</f>
        <v>KVIT☻</v>
      </c>
      <c r="E7" s="49" t="str">
        <f>Vzorci_vnosov!$A$6</f>
        <v>KVIT</v>
      </c>
      <c r="F7" s="53" t="str">
        <f>Vzorci_vnosov!$A$11</f>
        <v>X</v>
      </c>
      <c r="G7" s="49" t="str">
        <f>Vzorci_vnosov!$A$12</f>
        <v>D</v>
      </c>
      <c r="H7" s="54" t="str">
        <f>Vzorci_vnosov!$A$18</f>
        <v>52$</v>
      </c>
      <c r="I7" s="49" t="str">
        <f>Vzorci_vnosov!$A$5</f>
        <v>52</v>
      </c>
      <c r="J7" s="51" t="str">
        <f>Vzorci_vnosov!$A$23</f>
        <v>51☺</v>
      </c>
      <c r="K7" s="49" t="str">
        <f>Vzorci_vnosov!$A$6</f>
        <v>KVIT</v>
      </c>
      <c r="L7" s="49" t="str">
        <f>Vzorci_vnosov!$A$12</f>
        <v>D</v>
      </c>
      <c r="M7" s="52" t="s">
        <v>69</v>
      </c>
      <c r="N7" s="53" t="str">
        <f>Vzorci_vnosov!$A$11</f>
        <v>X</v>
      </c>
      <c r="O7" s="49" t="str">
        <f>Vzorci_vnosov!$A$12</f>
        <v>D</v>
      </c>
      <c r="P7" s="49" t="str">
        <f>Vzorci_vnosov!$A$12</f>
        <v>D</v>
      </c>
      <c r="Q7" s="53" t="str">
        <f>Vzorci_vnosov!$A$26</f>
        <v>52¶</v>
      </c>
      <c r="R7" s="52"/>
      <c r="S7" s="49" t="str">
        <f>Vzorci_vnosov!$A$15</f>
        <v>SO</v>
      </c>
      <c r="T7" s="52" t="s">
        <v>15</v>
      </c>
      <c r="U7" s="55" t="s">
        <v>5</v>
      </c>
      <c r="V7" s="43">
        <f t="shared" si="1"/>
        <v>1</v>
      </c>
      <c r="W7" s="43">
        <f t="shared" si="2"/>
        <v>1</v>
      </c>
      <c r="X7" s="43">
        <f t="shared" si="3"/>
        <v>0</v>
      </c>
      <c r="Y7" s="43">
        <f t="shared" si="4"/>
        <v>2</v>
      </c>
      <c r="Z7" s="43">
        <f t="shared" si="5"/>
        <v>0</v>
      </c>
      <c r="AA7" s="43">
        <f t="shared" si="6"/>
        <v>1</v>
      </c>
      <c r="AB7" s="43">
        <f t="shared" si="7"/>
        <v>1</v>
      </c>
      <c r="AC7" s="43">
        <f t="shared" si="8"/>
        <v>3</v>
      </c>
      <c r="AD7" s="44">
        <f t="shared" si="9"/>
        <v>-2</v>
      </c>
      <c r="AE7" s="44">
        <f t="shared" si="10"/>
        <v>2</v>
      </c>
      <c r="AF7" s="43">
        <f t="shared" si="11"/>
        <v>2</v>
      </c>
      <c r="AG7" s="7" t="str">
        <f>Vzorci_vnosov!$A$7</f>
        <v>KVIT☻</v>
      </c>
      <c r="AH7" s="45" t="str">
        <f t="shared" si="12"/>
        <v>U</v>
      </c>
      <c r="AI7" s="45" t="str">
        <f t="shared" si="13"/>
        <v>☻</v>
      </c>
      <c r="AJ7" s="45" t="str">
        <f t="shared" si="14"/>
        <v>T</v>
      </c>
      <c r="AK7" s="45" t="str">
        <f t="shared" si="15"/>
        <v>X</v>
      </c>
      <c r="AL7" s="45" t="str">
        <f t="shared" si="16"/>
        <v>D</v>
      </c>
      <c r="AM7" s="45" t="str">
        <f t="shared" si="17"/>
        <v>$</v>
      </c>
      <c r="AN7" s="45" t="str">
        <f t="shared" si="18"/>
        <v>2</v>
      </c>
      <c r="AO7" s="45" t="str">
        <f t="shared" si="19"/>
        <v>☺</v>
      </c>
      <c r="AP7" s="45" t="str">
        <f t="shared" si="20"/>
        <v>T</v>
      </c>
      <c r="AQ7" s="45" t="str">
        <f t="shared" si="21"/>
        <v>D</v>
      </c>
      <c r="AR7" s="45" t="str">
        <f t="shared" si="22"/>
        <v>R</v>
      </c>
      <c r="AS7" s="45" t="str">
        <f t="shared" si="23"/>
        <v>X</v>
      </c>
      <c r="AT7" s="45" t="str">
        <f t="shared" si="24"/>
        <v>D</v>
      </c>
      <c r="AU7" s="45" t="str">
        <f t="shared" si="25"/>
        <v>D</v>
      </c>
      <c r="AV7" s="45" t="str">
        <f t="shared" si="26"/>
        <v>¶</v>
      </c>
      <c r="AW7" s="45" t="str">
        <f t="shared" si="27"/>
        <v/>
      </c>
      <c r="AX7" s="45" t="str">
        <f t="shared" si="28"/>
        <v>O</v>
      </c>
      <c r="AY7" s="4"/>
      <c r="AZ7" s="4"/>
      <c r="BA7" s="4"/>
      <c r="BB7" s="4"/>
      <c r="BC7" s="4"/>
      <c r="BD7" s="4"/>
      <c r="BE7" s="4"/>
      <c r="BF7" s="4"/>
      <c r="BG7" s="46"/>
      <c r="BH7" s="46"/>
      <c r="BI7" s="46"/>
      <c r="BJ7" s="46"/>
      <c r="BK7" s="46"/>
    </row>
    <row r="8" spans="1:63" ht="19.5" customHeight="1">
      <c r="A8" s="47">
        <v>43837</v>
      </c>
      <c r="B8" s="48" t="str">
        <f t="shared" si="0"/>
        <v>Tue</v>
      </c>
      <c r="C8" s="53" t="str">
        <f>Vzorci_vnosov!$A$11</f>
        <v>X</v>
      </c>
      <c r="D8" s="53" t="str">
        <f>Vzorci_vnosov!$A$11</f>
        <v>X</v>
      </c>
      <c r="E8" s="56" t="str">
        <f>Vzorci_vnosov!$A$19</f>
        <v>KVIT$</v>
      </c>
      <c r="F8" s="49" t="str">
        <f>Vzorci_vnosov!$A$4</f>
        <v>51</v>
      </c>
      <c r="G8" s="49" t="str">
        <f>Vzorci_vnosov!$A$12</f>
        <v>D</v>
      </c>
      <c r="H8" s="53" t="str">
        <f>Vzorci_vnosov!$A$25</f>
        <v>51¶</v>
      </c>
      <c r="I8" s="51" t="str">
        <f>Vzorci_vnosov!$A$23</f>
        <v>51☺</v>
      </c>
      <c r="J8" s="53" t="str">
        <f>Vzorci_vnosov!$A$11</f>
        <v>X</v>
      </c>
      <c r="K8" s="49" t="str">
        <f>Vzorci_vnosov!$A$8</f>
        <v>U</v>
      </c>
      <c r="L8" s="49" t="str">
        <f>Vzorci_vnosov!$A$12</f>
        <v>D</v>
      </c>
      <c r="M8" s="52" t="s">
        <v>69</v>
      </c>
      <c r="N8" s="49" t="str">
        <f>Vzorci_vnosov!$A$6</f>
        <v>KVIT</v>
      </c>
      <c r="O8" s="49" t="str">
        <f>Vzorci_vnosov!$A$5</f>
        <v>52</v>
      </c>
      <c r="P8" s="49" t="str">
        <f>Vzorci_vnosov!$A$12</f>
        <v>D</v>
      </c>
      <c r="Q8" s="53" t="str">
        <f>Vzorci_vnosov!$A$32</f>
        <v>Am</v>
      </c>
      <c r="R8" s="52"/>
      <c r="S8" s="49" t="str">
        <f>Vzorci_vnosov!$A$15</f>
        <v>SO</v>
      </c>
      <c r="T8" s="52" t="s">
        <v>70</v>
      </c>
      <c r="U8" s="55" t="s">
        <v>7</v>
      </c>
      <c r="V8" s="43">
        <f t="shared" si="1"/>
        <v>0</v>
      </c>
      <c r="W8" s="43">
        <f t="shared" si="2"/>
        <v>1</v>
      </c>
      <c r="X8" s="43">
        <f t="shared" si="3"/>
        <v>1</v>
      </c>
      <c r="Y8" s="43">
        <f t="shared" si="4"/>
        <v>1</v>
      </c>
      <c r="Z8" s="43">
        <f t="shared" si="5"/>
        <v>1</v>
      </c>
      <c r="AA8" s="43">
        <f t="shared" si="6"/>
        <v>0</v>
      </c>
      <c r="AB8" s="43">
        <f t="shared" si="7"/>
        <v>1</v>
      </c>
      <c r="AC8" s="43">
        <f t="shared" si="8"/>
        <v>2</v>
      </c>
      <c r="AD8" s="44">
        <f t="shared" si="9"/>
        <v>-2</v>
      </c>
      <c r="AE8" s="44">
        <f t="shared" si="10"/>
        <v>3</v>
      </c>
      <c r="AF8" s="43">
        <f t="shared" si="11"/>
        <v>2</v>
      </c>
      <c r="AG8" s="5" t="str">
        <f>Vzorci_vnosov!$A$8</f>
        <v>U</v>
      </c>
      <c r="AH8" s="45" t="str">
        <f t="shared" si="12"/>
        <v>X</v>
      </c>
      <c r="AI8" s="45" t="str">
        <f t="shared" si="13"/>
        <v>X</v>
      </c>
      <c r="AJ8" s="45" t="str">
        <f t="shared" si="14"/>
        <v>$</v>
      </c>
      <c r="AK8" s="45" t="str">
        <f t="shared" si="15"/>
        <v>1</v>
      </c>
      <c r="AL8" s="45" t="str">
        <f t="shared" si="16"/>
        <v>D</v>
      </c>
      <c r="AM8" s="45" t="str">
        <f t="shared" si="17"/>
        <v>¶</v>
      </c>
      <c r="AN8" s="45" t="str">
        <f t="shared" si="18"/>
        <v>☺</v>
      </c>
      <c r="AO8" s="45" t="str">
        <f t="shared" si="19"/>
        <v>X</v>
      </c>
      <c r="AP8" s="45" t="str">
        <f t="shared" si="20"/>
        <v>U</v>
      </c>
      <c r="AQ8" s="45" t="str">
        <f t="shared" si="21"/>
        <v>D</v>
      </c>
      <c r="AR8" s="45" t="str">
        <f t="shared" si="22"/>
        <v>R</v>
      </c>
      <c r="AS8" s="45" t="str">
        <f t="shared" si="23"/>
        <v>T</v>
      </c>
      <c r="AT8" s="45" t="str">
        <f t="shared" si="24"/>
        <v>2</v>
      </c>
      <c r="AU8" s="45" t="str">
        <f t="shared" si="25"/>
        <v>D</v>
      </c>
      <c r="AV8" s="45" t="str">
        <f t="shared" si="26"/>
        <v>m</v>
      </c>
      <c r="AW8" s="45" t="str">
        <f t="shared" si="27"/>
        <v/>
      </c>
      <c r="AX8" s="45" t="str">
        <f t="shared" si="28"/>
        <v>O</v>
      </c>
      <c r="AY8" s="4"/>
      <c r="AZ8" s="4"/>
      <c r="BA8" s="4"/>
      <c r="BB8" s="4"/>
      <c r="BC8" s="4"/>
      <c r="BD8" s="4"/>
      <c r="BE8" s="4"/>
      <c r="BF8" s="4"/>
      <c r="BG8" s="46"/>
      <c r="BH8" s="46"/>
      <c r="BI8" s="46"/>
      <c r="BJ8" s="46"/>
      <c r="BK8" s="46"/>
    </row>
    <row r="9" spans="1:63" ht="19.5" customHeight="1">
      <c r="A9" s="47">
        <v>43838</v>
      </c>
      <c r="B9" s="48" t="str">
        <f t="shared" si="0"/>
        <v>Wed</v>
      </c>
      <c r="C9" s="53" t="str">
        <f>Vzorci_vnosov!$A$25</f>
        <v>51¶</v>
      </c>
      <c r="D9" s="49" t="str">
        <f>Vzorci_vnosov!$A$6</f>
        <v>KVIT</v>
      </c>
      <c r="E9" s="50" t="str">
        <f>Vzorci_vnosov!$A$7</f>
        <v>KVIT☻</v>
      </c>
      <c r="F9" s="54" t="str">
        <f>Vzorci_vnosov!$A$18</f>
        <v>52$</v>
      </c>
      <c r="G9" s="49" t="str">
        <f>Vzorci_vnosov!$A$12</f>
        <v>D</v>
      </c>
      <c r="H9" s="53" t="str">
        <f>Vzorci_vnosov!$A$38</f>
        <v>Rf</v>
      </c>
      <c r="I9" s="53" t="str">
        <f>Vzorci_vnosov!$A$11</f>
        <v>X</v>
      </c>
      <c r="J9" s="49" t="str">
        <f>Vzorci_vnosov!$A$8</f>
        <v>U</v>
      </c>
      <c r="K9" s="53" t="str">
        <f>Vzorci_vnosov!$A$35</f>
        <v>Ta</v>
      </c>
      <c r="L9" s="49" t="str">
        <f>Vzorci_vnosov!$A$12</f>
        <v>D</v>
      </c>
      <c r="M9" s="52" t="s">
        <v>69</v>
      </c>
      <c r="N9" s="51" t="str">
        <f>Vzorci_vnosov!$A$23</f>
        <v>51☺</v>
      </c>
      <c r="O9" s="53" t="str">
        <f>Vzorci_vnosov!$A$11</f>
        <v>X</v>
      </c>
      <c r="P9" s="49" t="str">
        <f>Vzorci_vnosov!$A$12</f>
        <v>D</v>
      </c>
      <c r="Q9" s="49" t="str">
        <f>Vzorci_vnosov!$A$5</f>
        <v>52</v>
      </c>
      <c r="R9" s="52"/>
      <c r="S9" s="49" t="str">
        <f>Vzorci_vnosov!$A$15</f>
        <v>SO</v>
      </c>
      <c r="T9" s="52" t="s">
        <v>23</v>
      </c>
      <c r="U9" s="55" t="s">
        <v>11</v>
      </c>
      <c r="V9" s="43">
        <f t="shared" si="1"/>
        <v>1</v>
      </c>
      <c r="W9" s="43">
        <f t="shared" si="2"/>
        <v>1</v>
      </c>
      <c r="X9" s="43">
        <f t="shared" si="3"/>
        <v>0</v>
      </c>
      <c r="Y9" s="43">
        <f t="shared" si="4"/>
        <v>2</v>
      </c>
      <c r="Z9" s="43">
        <f t="shared" si="5"/>
        <v>1</v>
      </c>
      <c r="AA9" s="43">
        <f t="shared" si="6"/>
        <v>0</v>
      </c>
      <c r="AB9" s="43">
        <f t="shared" si="7"/>
        <v>1</v>
      </c>
      <c r="AC9" s="43">
        <f t="shared" si="8"/>
        <v>2</v>
      </c>
      <c r="AD9" s="44">
        <f t="shared" si="9"/>
        <v>-2</v>
      </c>
      <c r="AE9" s="44">
        <f t="shared" si="10"/>
        <v>2</v>
      </c>
      <c r="AF9" s="43">
        <f t="shared" si="11"/>
        <v>2</v>
      </c>
      <c r="AG9" s="5" t="str">
        <f>Vzorci_vnosov!$A$9</f>
        <v>U☻</v>
      </c>
      <c r="AH9" s="45" t="str">
        <f t="shared" si="12"/>
        <v>¶</v>
      </c>
      <c r="AI9" s="45" t="str">
        <f t="shared" si="13"/>
        <v>T</v>
      </c>
      <c r="AJ9" s="45" t="str">
        <f t="shared" si="14"/>
        <v>☻</v>
      </c>
      <c r="AK9" s="45" t="str">
        <f t="shared" si="15"/>
        <v>$</v>
      </c>
      <c r="AL9" s="45" t="str">
        <f t="shared" si="16"/>
        <v>D</v>
      </c>
      <c r="AM9" s="45" t="str">
        <f t="shared" si="17"/>
        <v>f</v>
      </c>
      <c r="AN9" s="45" t="str">
        <f t="shared" si="18"/>
        <v>X</v>
      </c>
      <c r="AO9" s="45" t="str">
        <f t="shared" si="19"/>
        <v>U</v>
      </c>
      <c r="AP9" s="45" t="str">
        <f t="shared" si="20"/>
        <v>a</v>
      </c>
      <c r="AQ9" s="45" t="str">
        <f t="shared" si="21"/>
        <v>D</v>
      </c>
      <c r="AR9" s="45" t="str">
        <f t="shared" si="22"/>
        <v>R</v>
      </c>
      <c r="AS9" s="45" t="str">
        <f t="shared" si="23"/>
        <v>☺</v>
      </c>
      <c r="AT9" s="45" t="str">
        <f t="shared" si="24"/>
        <v>X</v>
      </c>
      <c r="AU9" s="45" t="str">
        <f t="shared" si="25"/>
        <v>D</v>
      </c>
      <c r="AV9" s="45" t="str">
        <f t="shared" si="26"/>
        <v>2</v>
      </c>
      <c r="AW9" s="45" t="str">
        <f t="shared" si="27"/>
        <v/>
      </c>
      <c r="AX9" s="45" t="str">
        <f t="shared" si="28"/>
        <v>O</v>
      </c>
      <c r="AY9" s="4"/>
      <c r="AZ9" s="4"/>
      <c r="BA9" s="4"/>
      <c r="BB9" s="4"/>
      <c r="BC9" s="4"/>
      <c r="BD9" s="4"/>
      <c r="BE9" s="4"/>
      <c r="BF9" s="4"/>
      <c r="BG9" s="46"/>
      <c r="BH9" s="46"/>
      <c r="BI9" s="46"/>
      <c r="BJ9" s="46"/>
      <c r="BK9" s="46"/>
    </row>
    <row r="10" spans="1:63" ht="19.5" customHeight="1">
      <c r="A10" s="47">
        <v>43839</v>
      </c>
      <c r="B10" s="48" t="str">
        <f t="shared" si="0"/>
        <v>Thu</v>
      </c>
      <c r="C10" s="49" t="str">
        <f>Vzorci_vnosov!$A$4</f>
        <v>51</v>
      </c>
      <c r="D10" s="49" t="str">
        <f>Vzorci_vnosov!$A$6</f>
        <v>KVIT</v>
      </c>
      <c r="E10" s="53" t="str">
        <f>Vzorci_vnosov!$A$11</f>
        <v>X</v>
      </c>
      <c r="F10" s="49" t="str">
        <f>Vzorci_vnosov!$A$6</f>
        <v>KVIT</v>
      </c>
      <c r="G10" s="49" t="str">
        <f>Vzorci_vnosov!$A$12</f>
        <v>D</v>
      </c>
      <c r="H10" s="49" t="str">
        <f>Vzorci_vnosov!$A$4</f>
        <v>51</v>
      </c>
      <c r="I10" s="49" t="str">
        <f>Vzorci_vnosov!$A$5</f>
        <v>52</v>
      </c>
      <c r="J10" s="49" t="str">
        <f>Vzorci_vnosov!$A$8</f>
        <v>U</v>
      </c>
      <c r="K10" s="53" t="str">
        <f>Vzorci_vnosov!$A$26</f>
        <v>52¶</v>
      </c>
      <c r="L10" s="49" t="str">
        <f>Vzorci_vnosov!$A$8</f>
        <v>U</v>
      </c>
      <c r="M10" s="52" t="s">
        <v>69</v>
      </c>
      <c r="N10" s="53" t="str">
        <f>Vzorci_vnosov!$A$11</f>
        <v>X</v>
      </c>
      <c r="O10" s="53" t="str">
        <f>Vzorci_vnosov!$A$11</f>
        <v>X</v>
      </c>
      <c r="P10" s="51" t="str">
        <f>Vzorci_vnosov!$A$23</f>
        <v>51☺</v>
      </c>
      <c r="Q10" s="53" t="str">
        <f>Vzorci_vnosov!$A$32</f>
        <v>Am</v>
      </c>
      <c r="R10" s="52"/>
      <c r="S10" s="49" t="str">
        <f>Vzorci_vnosov!$A$15</f>
        <v>SO</v>
      </c>
      <c r="T10" s="52" t="s">
        <v>72</v>
      </c>
      <c r="U10" s="26" t="str">
        <f>Vzorci_vnosov!$C$8</f>
        <v>BOŽ</v>
      </c>
      <c r="V10" s="43">
        <f t="shared" si="1"/>
        <v>0</v>
      </c>
      <c r="W10" s="43">
        <f t="shared" si="2"/>
        <v>1</v>
      </c>
      <c r="X10" s="43">
        <f t="shared" si="3"/>
        <v>2</v>
      </c>
      <c r="Y10" s="43">
        <f t="shared" si="4"/>
        <v>1</v>
      </c>
      <c r="Z10" s="43">
        <f t="shared" si="5"/>
        <v>0</v>
      </c>
      <c r="AA10" s="43">
        <f t="shared" si="6"/>
        <v>1</v>
      </c>
      <c r="AB10" s="43">
        <f t="shared" si="7"/>
        <v>2</v>
      </c>
      <c r="AC10" s="43">
        <f t="shared" si="8"/>
        <v>2</v>
      </c>
      <c r="AD10" s="44">
        <f t="shared" si="9"/>
        <v>-2</v>
      </c>
      <c r="AE10" s="44">
        <f t="shared" si="10"/>
        <v>3</v>
      </c>
      <c r="AF10" s="43">
        <f t="shared" si="11"/>
        <v>3</v>
      </c>
      <c r="AG10" s="5" t="str">
        <f>Vzorci_vnosov!$A$10</f>
        <v>12-20</v>
      </c>
      <c r="AH10" s="45" t="str">
        <f t="shared" si="12"/>
        <v>1</v>
      </c>
      <c r="AI10" s="45" t="str">
        <f t="shared" si="13"/>
        <v>T</v>
      </c>
      <c r="AJ10" s="45" t="str">
        <f t="shared" si="14"/>
        <v>X</v>
      </c>
      <c r="AK10" s="45" t="str">
        <f t="shared" si="15"/>
        <v>T</v>
      </c>
      <c r="AL10" s="45" t="str">
        <f t="shared" si="16"/>
        <v>D</v>
      </c>
      <c r="AM10" s="45" t="str">
        <f t="shared" si="17"/>
        <v>1</v>
      </c>
      <c r="AN10" s="45" t="str">
        <f t="shared" si="18"/>
        <v>2</v>
      </c>
      <c r="AO10" s="45" t="str">
        <f t="shared" si="19"/>
        <v>U</v>
      </c>
      <c r="AP10" s="45" t="str">
        <f t="shared" si="20"/>
        <v>¶</v>
      </c>
      <c r="AQ10" s="45" t="str">
        <f t="shared" si="21"/>
        <v>U</v>
      </c>
      <c r="AR10" s="45" t="str">
        <f t="shared" si="22"/>
        <v>R</v>
      </c>
      <c r="AS10" s="45" t="str">
        <f t="shared" si="23"/>
        <v>X</v>
      </c>
      <c r="AT10" s="45" t="str">
        <f t="shared" si="24"/>
        <v>X</v>
      </c>
      <c r="AU10" s="45" t="str">
        <f t="shared" si="25"/>
        <v>☺</v>
      </c>
      <c r="AV10" s="45" t="str">
        <f t="shared" si="26"/>
        <v>m</v>
      </c>
      <c r="AW10" s="45" t="str">
        <f t="shared" si="27"/>
        <v/>
      </c>
      <c r="AX10" s="45" t="str">
        <f t="shared" si="28"/>
        <v>O</v>
      </c>
      <c r="AY10" s="4"/>
      <c r="AZ10" s="4"/>
      <c r="BA10" s="4"/>
      <c r="BB10" s="4"/>
      <c r="BC10" s="4"/>
      <c r="BD10" s="4"/>
      <c r="BE10" s="4"/>
      <c r="BF10" s="4"/>
      <c r="BG10" s="46"/>
      <c r="BH10" s="46"/>
      <c r="BI10" s="46"/>
      <c r="BJ10" s="46"/>
      <c r="BK10" s="46"/>
    </row>
    <row r="11" spans="1:63" ht="19.5" customHeight="1">
      <c r="A11" s="47">
        <v>43840</v>
      </c>
      <c r="B11" s="48" t="str">
        <f t="shared" si="0"/>
        <v>Fri</v>
      </c>
      <c r="C11" s="49" t="str">
        <f>Vzorci_vnosov!$A$4</f>
        <v>51</v>
      </c>
      <c r="D11" s="49" t="str">
        <f>Vzorci_vnosov!$A$6</f>
        <v>KVIT</v>
      </c>
      <c r="E11" s="49" t="str">
        <f>Vzorci_vnosov!$A$5</f>
        <v>52</v>
      </c>
      <c r="F11" s="50" t="str">
        <f>Vzorci_vnosov!$A$7</f>
        <v>KVIT☻</v>
      </c>
      <c r="G11" s="49" t="str">
        <f>Vzorci_vnosov!$A$12</f>
        <v>D</v>
      </c>
      <c r="H11" s="53" t="str">
        <f>Vzorci_vnosov!$A$25</f>
        <v>51¶</v>
      </c>
      <c r="I11" s="49" t="str">
        <f>Vzorci_vnosov!$A$8</f>
        <v>U</v>
      </c>
      <c r="J11" s="49" t="str">
        <f>Vzorci_vnosov!$A$12</f>
        <v>D</v>
      </c>
      <c r="K11" s="49" t="str">
        <f>Vzorci_vnosov!$A$6</f>
        <v>KVIT</v>
      </c>
      <c r="L11" s="51" t="str">
        <f>Vzorci_vnosov!$A$23</f>
        <v>51☺</v>
      </c>
      <c r="M11" s="52" t="s">
        <v>69</v>
      </c>
      <c r="N11" s="49" t="str">
        <f>Vzorci_vnosov!$A$12</f>
        <v>D</v>
      </c>
      <c r="O11" s="53" t="str">
        <f>Vzorci_vnosov!$A$11</f>
        <v>X</v>
      </c>
      <c r="P11" s="53" t="str">
        <f>Vzorci_vnosov!$A$11</f>
        <v>X</v>
      </c>
      <c r="Q11" s="54" t="str">
        <f>Vzorci_vnosov!$A$18</f>
        <v>52$</v>
      </c>
      <c r="R11" s="52"/>
      <c r="S11" s="49" t="str">
        <f>Vzorci_vnosov!$A$15</f>
        <v>SO</v>
      </c>
      <c r="T11" s="52" t="s">
        <v>19</v>
      </c>
      <c r="U11" s="26" t="str">
        <f>Vzorci_vnosov!$C$8</f>
        <v>BOŽ</v>
      </c>
      <c r="V11" s="43">
        <f t="shared" si="1"/>
        <v>1</v>
      </c>
      <c r="W11" s="43">
        <f t="shared" si="2"/>
        <v>1</v>
      </c>
      <c r="X11" s="43">
        <f t="shared" si="3"/>
        <v>1</v>
      </c>
      <c r="Y11" s="43">
        <f t="shared" si="4"/>
        <v>2</v>
      </c>
      <c r="Z11" s="43">
        <f t="shared" si="5"/>
        <v>1</v>
      </c>
      <c r="AA11" s="43">
        <f t="shared" si="6"/>
        <v>0</v>
      </c>
      <c r="AB11" s="43">
        <f t="shared" si="7"/>
        <v>1</v>
      </c>
      <c r="AC11" s="43">
        <f t="shared" si="8"/>
        <v>3</v>
      </c>
      <c r="AD11" s="44">
        <f t="shared" si="9"/>
        <v>-2</v>
      </c>
      <c r="AE11" s="44">
        <f t="shared" si="10"/>
        <v>2</v>
      </c>
      <c r="AF11" s="43">
        <f t="shared" si="11"/>
        <v>3</v>
      </c>
      <c r="AG11" s="8" t="str">
        <f>Vzorci_vnosov!$A$11</f>
        <v>X</v>
      </c>
      <c r="AH11" s="45" t="str">
        <f t="shared" si="12"/>
        <v>1</v>
      </c>
      <c r="AI11" s="45" t="str">
        <f t="shared" si="13"/>
        <v>T</v>
      </c>
      <c r="AJ11" s="45" t="str">
        <f t="shared" si="14"/>
        <v>2</v>
      </c>
      <c r="AK11" s="45" t="str">
        <f t="shared" si="15"/>
        <v>☻</v>
      </c>
      <c r="AL11" s="45" t="str">
        <f t="shared" si="16"/>
        <v>D</v>
      </c>
      <c r="AM11" s="45" t="str">
        <f t="shared" si="17"/>
        <v>¶</v>
      </c>
      <c r="AN11" s="45" t="str">
        <f t="shared" si="18"/>
        <v>U</v>
      </c>
      <c r="AO11" s="45" t="str">
        <f t="shared" si="19"/>
        <v>D</v>
      </c>
      <c r="AP11" s="45" t="str">
        <f t="shared" si="20"/>
        <v>T</v>
      </c>
      <c r="AQ11" s="45" t="str">
        <f t="shared" si="21"/>
        <v>☺</v>
      </c>
      <c r="AR11" s="45" t="str">
        <f t="shared" si="22"/>
        <v>R</v>
      </c>
      <c r="AS11" s="45" t="str">
        <f t="shared" si="23"/>
        <v>D</v>
      </c>
      <c r="AT11" s="45" t="str">
        <f t="shared" si="24"/>
        <v>X</v>
      </c>
      <c r="AU11" s="45" t="str">
        <f t="shared" si="25"/>
        <v>X</v>
      </c>
      <c r="AV11" s="45" t="str">
        <f t="shared" si="26"/>
        <v>$</v>
      </c>
      <c r="AW11" s="45" t="str">
        <f t="shared" si="27"/>
        <v/>
      </c>
      <c r="AX11" s="45" t="str">
        <f t="shared" si="28"/>
        <v>O</v>
      </c>
      <c r="AY11" s="4"/>
      <c r="AZ11" s="4"/>
      <c r="BA11" s="4"/>
      <c r="BB11" s="4"/>
      <c r="BC11" s="4"/>
      <c r="BD11" s="4"/>
      <c r="BE11" s="4"/>
      <c r="BF11" s="4"/>
      <c r="BG11" s="46"/>
      <c r="BH11" s="46"/>
      <c r="BI11" s="46"/>
      <c r="BJ11" s="46"/>
      <c r="BK11" s="46"/>
    </row>
    <row r="12" spans="1:63" ht="19.5" customHeight="1">
      <c r="A12" s="47">
        <v>43841</v>
      </c>
      <c r="B12" s="48" t="str">
        <f t="shared" si="0"/>
        <v>Sat</v>
      </c>
      <c r="C12" s="52"/>
      <c r="D12" s="41" t="str">
        <f>Vzorci_vnosov!$A$14</f>
        <v>☻</v>
      </c>
      <c r="E12" s="52"/>
      <c r="F12" s="52"/>
      <c r="G12" s="52"/>
      <c r="H12" s="52"/>
      <c r="I12" s="52"/>
      <c r="J12" s="52"/>
      <c r="K12" s="54" t="str">
        <f>Vzorci_vnosov!$A$18</f>
        <v>52$</v>
      </c>
      <c r="L12" s="52"/>
      <c r="M12" s="52"/>
      <c r="N12" s="52"/>
      <c r="O12" s="52"/>
      <c r="P12" s="52"/>
      <c r="Q12" s="52"/>
      <c r="R12" s="52"/>
      <c r="S12" s="52"/>
      <c r="T12" s="52" t="s">
        <v>73</v>
      </c>
      <c r="U12" s="55" t="s">
        <v>13</v>
      </c>
      <c r="V12" s="43">
        <f t="shared" si="1"/>
        <v>1</v>
      </c>
      <c r="W12" s="43">
        <f t="shared" si="2"/>
        <v>0</v>
      </c>
      <c r="X12" s="43">
        <f t="shared" si="3"/>
        <v>0</v>
      </c>
      <c r="Y12" s="43">
        <f t="shared" si="4"/>
        <v>1</v>
      </c>
      <c r="Z12" s="43">
        <f t="shared" si="5"/>
        <v>0</v>
      </c>
      <c r="AA12" s="43">
        <f t="shared" si="6"/>
        <v>0</v>
      </c>
      <c r="AB12" s="43">
        <f t="shared" si="7"/>
        <v>0</v>
      </c>
      <c r="AC12" s="43">
        <f t="shared" si="8"/>
        <v>0</v>
      </c>
      <c r="AD12" s="44">
        <f t="shared" si="9"/>
        <v>12</v>
      </c>
      <c r="AE12" s="44">
        <f t="shared" si="10"/>
        <v>0</v>
      </c>
      <c r="AF12" s="43">
        <f t="shared" si="11"/>
        <v>1</v>
      </c>
      <c r="AG12" s="5" t="str">
        <f>Vzorci_vnosov!$A$12</f>
        <v>D</v>
      </c>
      <c r="AH12" s="45" t="str">
        <f t="shared" si="12"/>
        <v/>
      </c>
      <c r="AI12" s="45" t="str">
        <f t="shared" si="13"/>
        <v>☻</v>
      </c>
      <c r="AJ12" s="45" t="str">
        <f t="shared" si="14"/>
        <v/>
      </c>
      <c r="AK12" s="45" t="str">
        <f t="shared" si="15"/>
        <v/>
      </c>
      <c r="AL12" s="45" t="str">
        <f t="shared" si="16"/>
        <v/>
      </c>
      <c r="AM12" s="45" t="str">
        <f t="shared" si="17"/>
        <v/>
      </c>
      <c r="AN12" s="45" t="str">
        <f t="shared" si="18"/>
        <v/>
      </c>
      <c r="AO12" s="45" t="str">
        <f t="shared" si="19"/>
        <v/>
      </c>
      <c r="AP12" s="45" t="str">
        <f t="shared" si="20"/>
        <v>$</v>
      </c>
      <c r="AQ12" s="45" t="str">
        <f t="shared" si="21"/>
        <v/>
      </c>
      <c r="AR12" s="45" t="str">
        <f t="shared" si="22"/>
        <v/>
      </c>
      <c r="AS12" s="45" t="str">
        <f t="shared" si="23"/>
        <v/>
      </c>
      <c r="AT12" s="45" t="str">
        <f t="shared" si="24"/>
        <v/>
      </c>
      <c r="AU12" s="45" t="str">
        <f t="shared" si="25"/>
        <v/>
      </c>
      <c r="AV12" s="45" t="str">
        <f t="shared" si="26"/>
        <v/>
      </c>
      <c r="AW12" s="45" t="str">
        <f t="shared" si="27"/>
        <v/>
      </c>
      <c r="AX12" s="45" t="str">
        <f t="shared" si="28"/>
        <v/>
      </c>
      <c r="AY12" s="4"/>
      <c r="AZ12" s="4"/>
      <c r="BA12" s="4"/>
      <c r="BB12" s="4"/>
      <c r="BC12" s="4"/>
      <c r="BD12" s="4"/>
      <c r="BE12" s="4"/>
      <c r="BF12" s="4"/>
      <c r="BG12" s="46"/>
      <c r="BH12" s="46"/>
      <c r="BI12" s="46"/>
      <c r="BJ12" s="46"/>
      <c r="BK12" s="46"/>
    </row>
    <row r="13" spans="1:63" ht="19.5" customHeight="1">
      <c r="A13" s="47">
        <v>43842</v>
      </c>
      <c r="B13" s="48" t="str">
        <f t="shared" si="0"/>
        <v>Sun</v>
      </c>
      <c r="C13" s="52"/>
      <c r="D13" s="41" t="str">
        <f>Vzorci_vnosov!$A$14</f>
        <v>☻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7" t="s">
        <v>73</v>
      </c>
      <c r="U13" s="55" t="s">
        <v>13</v>
      </c>
      <c r="V13" s="43">
        <f t="shared" si="1"/>
        <v>1</v>
      </c>
      <c r="W13" s="43">
        <f t="shared" si="2"/>
        <v>0</v>
      </c>
      <c r="X13" s="43">
        <f t="shared" si="3"/>
        <v>0</v>
      </c>
      <c r="Y13" s="43">
        <f t="shared" si="4"/>
        <v>0</v>
      </c>
      <c r="Z13" s="43">
        <f t="shared" si="5"/>
        <v>0</v>
      </c>
      <c r="AA13" s="43">
        <f t="shared" si="6"/>
        <v>0</v>
      </c>
      <c r="AB13" s="43">
        <f t="shared" si="7"/>
        <v>0</v>
      </c>
      <c r="AC13" s="43">
        <f t="shared" si="8"/>
        <v>0</v>
      </c>
      <c r="AD13" s="44">
        <f t="shared" si="9"/>
        <v>13</v>
      </c>
      <c r="AE13" s="44">
        <f t="shared" si="10"/>
        <v>0</v>
      </c>
      <c r="AF13" s="43">
        <f t="shared" si="11"/>
        <v>0</v>
      </c>
      <c r="AG13" s="5" t="str">
        <f>Vzorci_vnosov!$A$13</f>
        <v>BOL</v>
      </c>
      <c r="AH13" s="45" t="str">
        <f t="shared" si="12"/>
        <v/>
      </c>
      <c r="AI13" s="45" t="str">
        <f t="shared" si="13"/>
        <v>☻</v>
      </c>
      <c r="AJ13" s="45" t="str">
        <f t="shared" si="14"/>
        <v/>
      </c>
      <c r="AK13" s="45" t="str">
        <f t="shared" si="15"/>
        <v/>
      </c>
      <c r="AL13" s="45" t="str">
        <f t="shared" si="16"/>
        <v/>
      </c>
      <c r="AM13" s="45" t="str">
        <f t="shared" si="17"/>
        <v/>
      </c>
      <c r="AN13" s="45" t="str">
        <f t="shared" si="18"/>
        <v/>
      </c>
      <c r="AO13" s="45" t="str">
        <f t="shared" si="19"/>
        <v/>
      </c>
      <c r="AP13" s="45" t="str">
        <f t="shared" si="20"/>
        <v/>
      </c>
      <c r="AQ13" s="45" t="str">
        <f t="shared" si="21"/>
        <v/>
      </c>
      <c r="AR13" s="45" t="str">
        <f t="shared" si="22"/>
        <v/>
      </c>
      <c r="AS13" s="45" t="str">
        <f t="shared" si="23"/>
        <v/>
      </c>
      <c r="AT13" s="45" t="str">
        <f t="shared" si="24"/>
        <v/>
      </c>
      <c r="AU13" s="45" t="str">
        <f t="shared" si="25"/>
        <v/>
      </c>
      <c r="AV13" s="45" t="str">
        <f t="shared" si="26"/>
        <v/>
      </c>
      <c r="AW13" s="45" t="str">
        <f t="shared" si="27"/>
        <v/>
      </c>
      <c r="AX13" s="45" t="str">
        <f t="shared" si="28"/>
        <v/>
      </c>
      <c r="AY13" s="4"/>
      <c r="AZ13" s="4"/>
      <c r="BA13" s="4"/>
      <c r="BB13" s="4"/>
      <c r="BC13" s="4"/>
      <c r="BD13" s="4"/>
      <c r="BE13" s="4"/>
      <c r="BF13" s="4"/>
      <c r="BG13" s="46"/>
      <c r="BH13" s="46"/>
      <c r="BI13" s="46"/>
      <c r="BJ13" s="46"/>
      <c r="BK13" s="46"/>
    </row>
    <row r="14" spans="1:63" ht="19.5" customHeight="1">
      <c r="A14" s="47">
        <v>43843</v>
      </c>
      <c r="B14" s="48" t="str">
        <f t="shared" si="0"/>
        <v>Mon</v>
      </c>
      <c r="C14" s="49" t="str">
        <f>Vzorci_vnosov!$A$8</f>
        <v>U</v>
      </c>
      <c r="D14" s="53" t="str">
        <f>Vzorci_vnosov!$A$11</f>
        <v>X</v>
      </c>
      <c r="E14" s="53" t="str">
        <f>Vzorci_vnosov!$A$26</f>
        <v>52¶</v>
      </c>
      <c r="F14" s="53" t="str">
        <f>Vzorci_vnosov!$A$25</f>
        <v>51¶</v>
      </c>
      <c r="G14" s="58" t="str">
        <f>Vzorci_vnosov!$A$28</f>
        <v>KO</v>
      </c>
      <c r="H14" s="49" t="str">
        <f>Vzorci_vnosov!$A$5</f>
        <v>52</v>
      </c>
      <c r="I14" s="49" t="str">
        <f>Vzorci_vnosov!$A$8</f>
        <v>U</v>
      </c>
      <c r="J14" s="50" t="str">
        <f>Vzorci_vnosov!$A$7</f>
        <v>KVIT☻</v>
      </c>
      <c r="K14" s="49" t="str">
        <f>Vzorci_vnosov!$A$13</f>
        <v>BOL</v>
      </c>
      <c r="L14" s="49" t="str">
        <f>Vzorci_vnosov!$A$5</f>
        <v>52</v>
      </c>
      <c r="M14" s="52" t="s">
        <v>69</v>
      </c>
      <c r="N14" s="49" t="str">
        <f>Vzorci_vnosov!$A$6</f>
        <v>KVIT</v>
      </c>
      <c r="O14" s="49" t="str">
        <f>Vzorci_vnosov!$A$4</f>
        <v>51</v>
      </c>
      <c r="P14" s="56" t="str">
        <f>Vzorci_vnosov!$A$19</f>
        <v>KVIT$</v>
      </c>
      <c r="Q14" s="49" t="str">
        <f>Vzorci_vnosov!$A$4</f>
        <v>51</v>
      </c>
      <c r="R14" s="52"/>
      <c r="S14" s="49" t="str">
        <f>Vzorci_vnosov!$A$15</f>
        <v>SO</v>
      </c>
      <c r="T14" s="52" t="s">
        <v>72</v>
      </c>
      <c r="U14" s="26" t="str">
        <f>Vzorci_vnosov!$C$3</f>
        <v>ŠOŠ</v>
      </c>
      <c r="V14" s="43">
        <f t="shared" si="1"/>
        <v>1</v>
      </c>
      <c r="W14" s="43">
        <f t="shared" si="2"/>
        <v>0</v>
      </c>
      <c r="X14" s="43">
        <f t="shared" si="3"/>
        <v>2</v>
      </c>
      <c r="Y14" s="43">
        <f t="shared" si="4"/>
        <v>2</v>
      </c>
      <c r="Z14" s="43">
        <f t="shared" si="5"/>
        <v>1</v>
      </c>
      <c r="AA14" s="43">
        <f t="shared" si="6"/>
        <v>1</v>
      </c>
      <c r="AB14" s="43">
        <f t="shared" si="7"/>
        <v>2</v>
      </c>
      <c r="AC14" s="43">
        <f t="shared" si="8"/>
        <v>3</v>
      </c>
      <c r="AD14" s="44">
        <f t="shared" si="9"/>
        <v>-2</v>
      </c>
      <c r="AE14" s="44">
        <f t="shared" si="10"/>
        <v>1</v>
      </c>
      <c r="AF14" s="43">
        <f t="shared" si="11"/>
        <v>4</v>
      </c>
      <c r="AG14" s="9" t="str">
        <f>Vzorci_vnosov!$A$14</f>
        <v>☻</v>
      </c>
      <c r="AH14" s="45" t="str">
        <f t="shared" si="12"/>
        <v>U</v>
      </c>
      <c r="AI14" s="45" t="str">
        <f t="shared" si="13"/>
        <v>X</v>
      </c>
      <c r="AJ14" s="45" t="str">
        <f t="shared" si="14"/>
        <v>¶</v>
      </c>
      <c r="AK14" s="45" t="str">
        <f t="shared" si="15"/>
        <v>¶</v>
      </c>
      <c r="AL14" s="45" t="str">
        <f t="shared" si="16"/>
        <v>O</v>
      </c>
      <c r="AM14" s="45" t="str">
        <f t="shared" si="17"/>
        <v>2</v>
      </c>
      <c r="AN14" s="45" t="str">
        <f t="shared" si="18"/>
        <v>U</v>
      </c>
      <c r="AO14" s="45" t="str">
        <f t="shared" si="19"/>
        <v>☻</v>
      </c>
      <c r="AP14" s="45" t="str">
        <f t="shared" si="20"/>
        <v>L</v>
      </c>
      <c r="AQ14" s="45" t="str">
        <f t="shared" si="21"/>
        <v>2</v>
      </c>
      <c r="AR14" s="45" t="str">
        <f t="shared" si="22"/>
        <v>R</v>
      </c>
      <c r="AS14" s="45" t="str">
        <f t="shared" si="23"/>
        <v>T</v>
      </c>
      <c r="AT14" s="45" t="str">
        <f t="shared" si="24"/>
        <v>1</v>
      </c>
      <c r="AU14" s="45" t="str">
        <f t="shared" si="25"/>
        <v>$</v>
      </c>
      <c r="AV14" s="45" t="str">
        <f t="shared" si="26"/>
        <v>1</v>
      </c>
      <c r="AW14" s="45" t="str">
        <f t="shared" si="27"/>
        <v/>
      </c>
      <c r="AX14" s="45" t="str">
        <f t="shared" si="28"/>
        <v>O</v>
      </c>
      <c r="AY14" s="4"/>
      <c r="AZ14" s="4"/>
      <c r="BA14" s="4"/>
      <c r="BB14" s="4"/>
      <c r="BC14" s="4"/>
      <c r="BD14" s="4"/>
      <c r="BE14" s="4"/>
      <c r="BF14" s="4"/>
      <c r="BG14" s="46"/>
      <c r="BH14" s="46"/>
      <c r="BI14" s="46"/>
      <c r="BJ14" s="46"/>
      <c r="BK14" s="46"/>
    </row>
    <row r="15" spans="1:63" ht="19.5" customHeight="1">
      <c r="A15" s="47">
        <v>43844</v>
      </c>
      <c r="B15" s="48" t="str">
        <f t="shared" si="0"/>
        <v>Tue</v>
      </c>
      <c r="C15" s="53" t="str">
        <f>Vzorci_vnosov!$A$11</f>
        <v>X</v>
      </c>
      <c r="D15" s="49" t="str">
        <f>Vzorci_vnosov!$A$6</f>
        <v>KVIT</v>
      </c>
      <c r="E15" s="49" t="str">
        <f>Vzorci_vnosov!$A$6</f>
        <v>KVIT</v>
      </c>
      <c r="F15" s="49" t="str">
        <f>Vzorci_vnosov!$A$6</f>
        <v>KVIT</v>
      </c>
      <c r="G15" s="58" t="str">
        <f>Vzorci_vnosov!$A$28</f>
        <v>KO</v>
      </c>
      <c r="H15" s="53" t="str">
        <f>Vzorci_vnosov!$A$32</f>
        <v>Am</v>
      </c>
      <c r="I15" s="49" t="str">
        <f>Vzorci_vnosov!$A$8</f>
        <v>U</v>
      </c>
      <c r="J15" s="53" t="str">
        <f>Vzorci_vnosov!$A$11</f>
        <v>X</v>
      </c>
      <c r="K15" s="49" t="str">
        <f>Vzorci_vnosov!$A$13</f>
        <v>BOL</v>
      </c>
      <c r="L15" s="54" t="str">
        <f>Vzorci_vnosov!$A$18</f>
        <v>52$</v>
      </c>
      <c r="M15" s="52" t="s">
        <v>69</v>
      </c>
      <c r="N15" s="50" t="str">
        <f>Vzorci_vnosov!$A$7</f>
        <v>KVIT☻</v>
      </c>
      <c r="O15" s="49" t="str">
        <f>Vzorci_vnosov!$A$4</f>
        <v>51</v>
      </c>
      <c r="P15" s="51" t="str">
        <f>Vzorci_vnosov!$A$23</f>
        <v>51☺</v>
      </c>
      <c r="Q15" s="53" t="str">
        <f>Vzorci_vnosov!$A$26</f>
        <v>52¶</v>
      </c>
      <c r="R15" s="52"/>
      <c r="S15" s="49" t="str">
        <f>Vzorci_vnosov!$A$15</f>
        <v>SO</v>
      </c>
      <c r="T15" s="52" t="s">
        <v>27</v>
      </c>
      <c r="U15" s="26" t="str">
        <f>Vzorci_vnosov!$C$3</f>
        <v>ŠOŠ</v>
      </c>
      <c r="V15" s="43">
        <f t="shared" si="1"/>
        <v>1</v>
      </c>
      <c r="W15" s="43">
        <f t="shared" si="2"/>
        <v>1</v>
      </c>
      <c r="X15" s="43">
        <f t="shared" si="3"/>
        <v>1</v>
      </c>
      <c r="Y15" s="43">
        <f t="shared" si="4"/>
        <v>1</v>
      </c>
      <c r="Z15" s="43">
        <f t="shared" si="5"/>
        <v>0</v>
      </c>
      <c r="AA15" s="43">
        <f t="shared" si="6"/>
        <v>1</v>
      </c>
      <c r="AB15" s="43">
        <f t="shared" si="7"/>
        <v>1</v>
      </c>
      <c r="AC15" s="43">
        <f t="shared" si="8"/>
        <v>4</v>
      </c>
      <c r="AD15" s="44">
        <f t="shared" si="9"/>
        <v>-2</v>
      </c>
      <c r="AE15" s="44">
        <f t="shared" si="10"/>
        <v>2</v>
      </c>
      <c r="AF15" s="43">
        <f t="shared" si="11"/>
        <v>2</v>
      </c>
      <c r="AG15" s="5" t="str">
        <f>Vzorci_vnosov!$A$15</f>
        <v>SO</v>
      </c>
      <c r="AH15" s="45" t="str">
        <f t="shared" si="12"/>
        <v>X</v>
      </c>
      <c r="AI15" s="45" t="str">
        <f t="shared" si="13"/>
        <v>T</v>
      </c>
      <c r="AJ15" s="45" t="str">
        <f t="shared" si="14"/>
        <v>T</v>
      </c>
      <c r="AK15" s="45" t="str">
        <f t="shared" si="15"/>
        <v>T</v>
      </c>
      <c r="AL15" s="45" t="str">
        <f t="shared" si="16"/>
        <v>O</v>
      </c>
      <c r="AM15" s="45" t="str">
        <f t="shared" si="17"/>
        <v>m</v>
      </c>
      <c r="AN15" s="45" t="str">
        <f t="shared" si="18"/>
        <v>U</v>
      </c>
      <c r="AO15" s="45" t="str">
        <f t="shared" si="19"/>
        <v>X</v>
      </c>
      <c r="AP15" s="45" t="str">
        <f t="shared" si="20"/>
        <v>L</v>
      </c>
      <c r="AQ15" s="45" t="str">
        <f t="shared" si="21"/>
        <v>$</v>
      </c>
      <c r="AR15" s="45" t="str">
        <f t="shared" si="22"/>
        <v>R</v>
      </c>
      <c r="AS15" s="45" t="str">
        <f t="shared" si="23"/>
        <v>☻</v>
      </c>
      <c r="AT15" s="45" t="str">
        <f t="shared" si="24"/>
        <v>1</v>
      </c>
      <c r="AU15" s="45" t="str">
        <f t="shared" si="25"/>
        <v>☺</v>
      </c>
      <c r="AV15" s="45" t="str">
        <f t="shared" si="26"/>
        <v>¶</v>
      </c>
      <c r="AW15" s="45" t="str">
        <f t="shared" si="27"/>
        <v/>
      </c>
      <c r="AX15" s="45" t="str">
        <f t="shared" si="28"/>
        <v>O</v>
      </c>
      <c r="AY15" s="4"/>
      <c r="AZ15" s="4"/>
      <c r="BA15" s="4"/>
      <c r="BB15" s="4"/>
      <c r="BC15" s="4"/>
      <c r="BD15" s="4"/>
      <c r="BE15" s="4"/>
      <c r="BF15" s="4"/>
      <c r="BG15" s="46"/>
      <c r="BH15" s="46"/>
      <c r="BI15" s="46"/>
      <c r="BJ15" s="46"/>
      <c r="BK15" s="46"/>
    </row>
    <row r="16" spans="1:63" ht="19.5" customHeight="1">
      <c r="A16" s="47">
        <v>43845</v>
      </c>
      <c r="B16" s="48" t="str">
        <f t="shared" si="0"/>
        <v>Wed</v>
      </c>
      <c r="C16" s="49" t="str">
        <f>Vzorci_vnosov!$A$4</f>
        <v>51</v>
      </c>
      <c r="D16" s="49" t="str">
        <f>Vzorci_vnosov!$A$6</f>
        <v>KVIT</v>
      </c>
      <c r="E16" s="49" t="str">
        <f>Vzorci_vnosov!$A$5</f>
        <v>52</v>
      </c>
      <c r="F16" s="49" t="str">
        <f>Vzorci_vnosov!$A$6</f>
        <v>KVIT</v>
      </c>
      <c r="G16" s="58" t="str">
        <f>Vzorci_vnosov!$A$28</f>
        <v>KO</v>
      </c>
      <c r="H16" s="53" t="str">
        <f>Vzorci_vnosov!$A$35</f>
        <v>Ta</v>
      </c>
      <c r="I16" s="49" t="str">
        <f>Vzorci_vnosov!$A$5</f>
        <v>52</v>
      </c>
      <c r="J16" s="50" t="str">
        <f>Vzorci_vnosov!$A$7</f>
        <v>KVIT☻</v>
      </c>
      <c r="K16" s="49" t="str">
        <f>Vzorci_vnosov!$A$13</f>
        <v>BOL</v>
      </c>
      <c r="L16" s="49" t="str">
        <f>Vzorci_vnosov!$A$8</f>
        <v>U</v>
      </c>
      <c r="M16" s="52" t="s">
        <v>69</v>
      </c>
      <c r="N16" s="53" t="str">
        <f>Vzorci_vnosov!$A$11</f>
        <v>X</v>
      </c>
      <c r="O16" s="53" t="str">
        <f>Vzorci_vnosov!$A$26</f>
        <v>52¶</v>
      </c>
      <c r="P16" s="53" t="str">
        <f>Vzorci_vnosov!$A$11</f>
        <v>X</v>
      </c>
      <c r="Q16" s="53" t="str">
        <f>Vzorci_vnosov!$A$35</f>
        <v>Ta</v>
      </c>
      <c r="R16" s="52"/>
      <c r="S16" s="49" t="str">
        <f>Vzorci_vnosov!$A$15</f>
        <v>SO</v>
      </c>
      <c r="T16" s="52" t="s">
        <v>72</v>
      </c>
      <c r="U16" s="26" t="str">
        <f>Vzorci_vnosov!$C$3</f>
        <v>ŠOŠ</v>
      </c>
      <c r="V16" s="43">
        <f t="shared" si="1"/>
        <v>1</v>
      </c>
      <c r="W16" s="43">
        <f t="shared" si="2"/>
        <v>0</v>
      </c>
      <c r="X16" s="43">
        <f t="shared" si="3"/>
        <v>1</v>
      </c>
      <c r="Y16" s="43">
        <f t="shared" si="4"/>
        <v>2</v>
      </c>
      <c r="Z16" s="43">
        <f t="shared" si="5"/>
        <v>0</v>
      </c>
      <c r="AA16" s="43">
        <f t="shared" si="6"/>
        <v>1</v>
      </c>
      <c r="AB16" s="43">
        <f t="shared" si="7"/>
        <v>1</v>
      </c>
      <c r="AC16" s="43">
        <f t="shared" si="8"/>
        <v>3</v>
      </c>
      <c r="AD16" s="44">
        <f t="shared" si="9"/>
        <v>-2</v>
      </c>
      <c r="AE16" s="44">
        <f t="shared" si="10"/>
        <v>2</v>
      </c>
      <c r="AF16" s="43">
        <f t="shared" si="11"/>
        <v>3</v>
      </c>
      <c r="AG16" s="8" t="str">
        <f>Vzorci_vnosov!$A$16</f>
        <v>☻</v>
      </c>
      <c r="AH16" s="45" t="str">
        <f t="shared" si="12"/>
        <v>1</v>
      </c>
      <c r="AI16" s="45" t="str">
        <f t="shared" si="13"/>
        <v>T</v>
      </c>
      <c r="AJ16" s="45" t="str">
        <f t="shared" si="14"/>
        <v>2</v>
      </c>
      <c r="AK16" s="45" t="str">
        <f t="shared" si="15"/>
        <v>T</v>
      </c>
      <c r="AL16" s="45" t="str">
        <f t="shared" si="16"/>
        <v>O</v>
      </c>
      <c r="AM16" s="45" t="str">
        <f t="shared" si="17"/>
        <v>a</v>
      </c>
      <c r="AN16" s="45" t="str">
        <f t="shared" si="18"/>
        <v>2</v>
      </c>
      <c r="AO16" s="45" t="str">
        <f t="shared" si="19"/>
        <v>☻</v>
      </c>
      <c r="AP16" s="45" t="str">
        <f t="shared" si="20"/>
        <v>L</v>
      </c>
      <c r="AQ16" s="45" t="str">
        <f t="shared" si="21"/>
        <v>U</v>
      </c>
      <c r="AR16" s="45" t="str">
        <f t="shared" si="22"/>
        <v>R</v>
      </c>
      <c r="AS16" s="45" t="str">
        <f t="shared" si="23"/>
        <v>X</v>
      </c>
      <c r="AT16" s="45" t="str">
        <f t="shared" si="24"/>
        <v>¶</v>
      </c>
      <c r="AU16" s="45" t="str">
        <f t="shared" si="25"/>
        <v>X</v>
      </c>
      <c r="AV16" s="45" t="str">
        <f t="shared" si="26"/>
        <v>a</v>
      </c>
      <c r="AW16" s="45" t="str">
        <f t="shared" si="27"/>
        <v/>
      </c>
      <c r="AX16" s="45" t="str">
        <f t="shared" si="28"/>
        <v>O</v>
      </c>
      <c r="AY16" s="4"/>
      <c r="AZ16" s="4"/>
      <c r="BA16" s="4"/>
      <c r="BB16" s="4"/>
      <c r="BC16" s="4"/>
      <c r="BD16" s="4"/>
      <c r="BE16" s="4"/>
      <c r="BF16" s="4"/>
      <c r="BG16" s="46"/>
      <c r="BH16" s="46"/>
      <c r="BI16" s="46"/>
      <c r="BJ16" s="46"/>
      <c r="BK16" s="46"/>
    </row>
    <row r="17" spans="1:63" ht="19.5" customHeight="1">
      <c r="A17" s="47">
        <v>43846</v>
      </c>
      <c r="B17" s="48" t="str">
        <f t="shared" si="0"/>
        <v>Thu</v>
      </c>
      <c r="C17" s="49" t="str">
        <f>Vzorci_vnosov!$A$5</f>
        <v>52</v>
      </c>
      <c r="D17" s="49" t="str">
        <f>Vzorci_vnosov!$A$6</f>
        <v>KVIT</v>
      </c>
      <c r="E17" s="49" t="str">
        <f>Vzorci_vnosov!$A$6</f>
        <v>KVIT</v>
      </c>
      <c r="F17" s="49" t="str">
        <f>Vzorci_vnosov!$A$6</f>
        <v>KVIT</v>
      </c>
      <c r="G17" s="53" t="str">
        <f>Vzorci_vnosov!$A$32</f>
        <v>Am</v>
      </c>
      <c r="H17" s="51" t="str">
        <f>Vzorci_vnosov!$A$37</f>
        <v>Ta☺</v>
      </c>
      <c r="I17" s="49" t="str">
        <f>Vzorci_vnosov!$A$5</f>
        <v>52</v>
      </c>
      <c r="J17" s="53" t="str">
        <f>Vzorci_vnosov!$A$11</f>
        <v>X</v>
      </c>
      <c r="K17" s="49" t="str">
        <f>Vzorci_vnosov!$A$6</f>
        <v>KVIT</v>
      </c>
      <c r="L17" s="52" t="s">
        <v>74</v>
      </c>
      <c r="M17" s="52" t="s">
        <v>69</v>
      </c>
      <c r="N17" s="53" t="str">
        <f>Vzorci_vnosov!$A$26</f>
        <v>52¶</v>
      </c>
      <c r="O17" s="53" t="str">
        <f>Vzorci_vnosov!$A$11</f>
        <v>X</v>
      </c>
      <c r="P17" s="49" t="str">
        <f>Vzorci_vnosov!$A$12</f>
        <v>D</v>
      </c>
      <c r="Q17" s="49" t="str">
        <f>Vzorci_vnosov!$A$4</f>
        <v>51</v>
      </c>
      <c r="R17" s="52"/>
      <c r="S17" s="49" t="str">
        <f>Vzorci_vnosov!$A$15</f>
        <v>SO</v>
      </c>
      <c r="T17" s="52" t="s">
        <v>70</v>
      </c>
      <c r="U17" s="26" t="str">
        <f>$Q$1</f>
        <v>ŽRJ</v>
      </c>
      <c r="V17" s="43">
        <f t="shared" si="1"/>
        <v>0</v>
      </c>
      <c r="W17" s="43">
        <f t="shared" si="2"/>
        <v>1</v>
      </c>
      <c r="X17" s="43">
        <f t="shared" si="3"/>
        <v>1</v>
      </c>
      <c r="Y17" s="43">
        <f t="shared" si="4"/>
        <v>2</v>
      </c>
      <c r="Z17" s="43">
        <f t="shared" si="5"/>
        <v>0</v>
      </c>
      <c r="AA17" s="43">
        <f t="shared" si="6"/>
        <v>1</v>
      </c>
      <c r="AB17" s="43">
        <f t="shared" si="7"/>
        <v>0</v>
      </c>
      <c r="AC17" s="43">
        <f t="shared" si="8"/>
        <v>4</v>
      </c>
      <c r="AD17" s="44">
        <f t="shared" si="9"/>
        <v>-2</v>
      </c>
      <c r="AE17" s="44">
        <f t="shared" si="10"/>
        <v>2</v>
      </c>
      <c r="AF17" s="43">
        <f t="shared" si="11"/>
        <v>3</v>
      </c>
      <c r="AG17" s="10" t="str">
        <f>Vzorci_vnosov!$A$17</f>
        <v>51$</v>
      </c>
      <c r="AH17" s="45" t="str">
        <f t="shared" si="12"/>
        <v>2</v>
      </c>
      <c r="AI17" s="45" t="str">
        <f t="shared" si="13"/>
        <v>T</v>
      </c>
      <c r="AJ17" s="45" t="str">
        <f t="shared" si="14"/>
        <v>T</v>
      </c>
      <c r="AK17" s="45" t="str">
        <f t="shared" si="15"/>
        <v>T</v>
      </c>
      <c r="AL17" s="45" t="str">
        <f t="shared" si="16"/>
        <v>m</v>
      </c>
      <c r="AM17" s="45" t="str">
        <f t="shared" si="17"/>
        <v>☺</v>
      </c>
      <c r="AN17" s="45" t="str">
        <f t="shared" si="18"/>
        <v>2</v>
      </c>
      <c r="AO17" s="45" t="str">
        <f t="shared" si="19"/>
        <v>X</v>
      </c>
      <c r="AP17" s="45" t="str">
        <f t="shared" si="20"/>
        <v>T</v>
      </c>
      <c r="AQ17" s="45" t="str">
        <f t="shared" si="21"/>
        <v>K</v>
      </c>
      <c r="AR17" s="45" t="str">
        <f t="shared" si="22"/>
        <v>R</v>
      </c>
      <c r="AS17" s="45" t="str">
        <f t="shared" si="23"/>
        <v>¶</v>
      </c>
      <c r="AT17" s="45" t="str">
        <f t="shared" si="24"/>
        <v>X</v>
      </c>
      <c r="AU17" s="45" t="str">
        <f t="shared" si="25"/>
        <v>D</v>
      </c>
      <c r="AV17" s="45" t="str">
        <f t="shared" si="26"/>
        <v>1</v>
      </c>
      <c r="AW17" s="45" t="str">
        <f t="shared" si="27"/>
        <v/>
      </c>
      <c r="AX17" s="45" t="str">
        <f t="shared" si="28"/>
        <v>O</v>
      </c>
      <c r="AY17" s="4"/>
      <c r="AZ17" s="4"/>
      <c r="BA17" s="4"/>
      <c r="BB17" s="4"/>
      <c r="BC17" s="4"/>
      <c r="BD17" s="4"/>
      <c r="BE17" s="4"/>
      <c r="BF17" s="4"/>
      <c r="BG17" s="46"/>
      <c r="BH17" s="46"/>
      <c r="BI17" s="46"/>
      <c r="BJ17" s="46"/>
      <c r="BK17" s="46"/>
    </row>
    <row r="18" spans="1:63" ht="19.5" customHeight="1">
      <c r="A18" s="47">
        <v>43847</v>
      </c>
      <c r="B18" s="48" t="str">
        <f t="shared" si="0"/>
        <v>Fri</v>
      </c>
      <c r="C18" s="53" t="str">
        <f>Vzorci_vnosov!$A$25</f>
        <v>51¶</v>
      </c>
      <c r="D18" s="52" t="s">
        <v>75</v>
      </c>
      <c r="E18" s="49" t="str">
        <f>Vzorci_vnosov!$A$6</f>
        <v>KVIT</v>
      </c>
      <c r="F18" s="50" t="str">
        <f>Vzorci_vnosov!$A$7</f>
        <v>KVIT☻</v>
      </c>
      <c r="G18" s="51" t="str">
        <f>Vzorci_vnosov!$A$23</f>
        <v>51☺</v>
      </c>
      <c r="H18" s="53" t="str">
        <f>Vzorci_vnosov!$A$11</f>
        <v>X</v>
      </c>
      <c r="I18" s="49" t="str">
        <f>Vzorci_vnosov!$A$5</f>
        <v>52</v>
      </c>
      <c r="J18" s="49" t="str">
        <f>Vzorci_vnosov!$A$6</f>
        <v>KVIT</v>
      </c>
      <c r="K18" s="49" t="str">
        <f>Vzorci_vnosov!$A$6</f>
        <v>KVIT</v>
      </c>
      <c r="L18" s="52" t="s">
        <v>76</v>
      </c>
      <c r="M18" s="52" t="s">
        <v>69</v>
      </c>
      <c r="N18" s="54" t="str">
        <f>Vzorci_vnosov!$A$18</f>
        <v>52$</v>
      </c>
      <c r="O18" s="53" t="str">
        <f>Vzorci_vnosov!$A$11</f>
        <v>X</v>
      </c>
      <c r="P18" s="49" t="str">
        <f>Vzorci_vnosov!$A$12</f>
        <v>D</v>
      </c>
      <c r="Q18" s="49" t="str">
        <f>Vzorci_vnosov!$A$4</f>
        <v>51</v>
      </c>
      <c r="R18" s="52"/>
      <c r="S18" s="49" t="str">
        <f>Vzorci_vnosov!$A$15</f>
        <v>SO</v>
      </c>
      <c r="T18" s="52" t="s">
        <v>9</v>
      </c>
      <c r="U18" s="26" t="str">
        <f>$Q$1</f>
        <v>ŽRJ</v>
      </c>
      <c r="V18" s="43">
        <f t="shared" si="1"/>
        <v>1</v>
      </c>
      <c r="W18" s="43">
        <f t="shared" si="2"/>
        <v>1</v>
      </c>
      <c r="X18" s="43">
        <f t="shared" si="3"/>
        <v>1</v>
      </c>
      <c r="Y18" s="43">
        <f t="shared" si="4"/>
        <v>2</v>
      </c>
      <c r="Z18" s="43">
        <f t="shared" si="5"/>
        <v>1</v>
      </c>
      <c r="AA18" s="43">
        <f t="shared" si="6"/>
        <v>0</v>
      </c>
      <c r="AB18" s="43">
        <f t="shared" si="7"/>
        <v>0</v>
      </c>
      <c r="AC18" s="43">
        <f t="shared" si="8"/>
        <v>4</v>
      </c>
      <c r="AD18" s="44">
        <f t="shared" si="9"/>
        <v>-2</v>
      </c>
      <c r="AE18" s="44">
        <f t="shared" si="10"/>
        <v>2</v>
      </c>
      <c r="AF18" s="43">
        <f t="shared" si="11"/>
        <v>3</v>
      </c>
      <c r="AG18" s="10" t="str">
        <f>Vzorci_vnosov!$A$18</f>
        <v>52$</v>
      </c>
      <c r="AH18" s="45" t="str">
        <f t="shared" si="12"/>
        <v>¶</v>
      </c>
      <c r="AI18" s="45" t="str">
        <f t="shared" si="13"/>
        <v>F</v>
      </c>
      <c r="AJ18" s="45" t="str">
        <f t="shared" si="14"/>
        <v>T</v>
      </c>
      <c r="AK18" s="45" t="str">
        <f t="shared" si="15"/>
        <v>☻</v>
      </c>
      <c r="AL18" s="45" t="str">
        <f t="shared" si="16"/>
        <v>☺</v>
      </c>
      <c r="AM18" s="45" t="str">
        <f t="shared" si="17"/>
        <v>X</v>
      </c>
      <c r="AN18" s="45" t="str">
        <f t="shared" si="18"/>
        <v>2</v>
      </c>
      <c r="AO18" s="45" t="str">
        <f t="shared" si="19"/>
        <v>T</v>
      </c>
      <c r="AP18" s="45" t="str">
        <f t="shared" si="20"/>
        <v>T</v>
      </c>
      <c r="AQ18" s="45" t="str">
        <f t="shared" si="21"/>
        <v>K</v>
      </c>
      <c r="AR18" s="45" t="str">
        <f t="shared" si="22"/>
        <v>R</v>
      </c>
      <c r="AS18" s="45" t="str">
        <f t="shared" si="23"/>
        <v>$</v>
      </c>
      <c r="AT18" s="45" t="str">
        <f t="shared" si="24"/>
        <v>X</v>
      </c>
      <c r="AU18" s="45" t="str">
        <f t="shared" si="25"/>
        <v>D</v>
      </c>
      <c r="AV18" s="45" t="str">
        <f t="shared" si="26"/>
        <v>1</v>
      </c>
      <c r="AW18" s="45" t="str">
        <f t="shared" si="27"/>
        <v/>
      </c>
      <c r="AX18" s="45" t="str">
        <f t="shared" si="28"/>
        <v>O</v>
      </c>
      <c r="AY18" s="4"/>
      <c r="AZ18" s="4"/>
      <c r="BA18" s="4"/>
      <c r="BB18" s="4"/>
      <c r="BC18" s="4"/>
      <c r="BD18" s="4"/>
      <c r="BE18" s="4"/>
      <c r="BF18" s="4"/>
      <c r="BG18" s="46"/>
      <c r="BH18" s="46"/>
      <c r="BI18" s="46"/>
      <c r="BJ18" s="46"/>
      <c r="BK18" s="46"/>
    </row>
    <row r="19" spans="1:63" ht="19.5" customHeight="1">
      <c r="A19" s="47">
        <v>43848</v>
      </c>
      <c r="B19" s="48" t="str">
        <f t="shared" si="0"/>
        <v>Sat</v>
      </c>
      <c r="C19" s="52"/>
      <c r="D19" s="52"/>
      <c r="E19" s="54" t="str">
        <f>Vzorci_vnosov!$A$18</f>
        <v>52$</v>
      </c>
      <c r="F19" s="52"/>
      <c r="G19" s="52"/>
      <c r="H19" s="52"/>
      <c r="I19" s="52"/>
      <c r="J19" s="52"/>
      <c r="K19" s="41" t="str">
        <f>Vzorci_vnosov!$A$14</f>
        <v>☻</v>
      </c>
      <c r="L19" s="52"/>
      <c r="M19" s="52"/>
      <c r="N19" s="52"/>
      <c r="O19" s="52"/>
      <c r="P19" s="52"/>
      <c r="Q19" s="52"/>
      <c r="R19" s="52"/>
      <c r="S19" s="52"/>
      <c r="T19" s="59" t="s">
        <v>71</v>
      </c>
      <c r="U19" s="55" t="s">
        <v>28</v>
      </c>
      <c r="V19" s="43">
        <f t="shared" si="1"/>
        <v>1</v>
      </c>
      <c r="W19" s="43">
        <f t="shared" si="2"/>
        <v>0</v>
      </c>
      <c r="X19" s="43">
        <f t="shared" si="3"/>
        <v>0</v>
      </c>
      <c r="Y19" s="43">
        <f t="shared" si="4"/>
        <v>1</v>
      </c>
      <c r="Z19" s="43">
        <f t="shared" si="5"/>
        <v>0</v>
      </c>
      <c r="AA19" s="43">
        <f t="shared" si="6"/>
        <v>0</v>
      </c>
      <c r="AB19" s="43">
        <f t="shared" si="7"/>
        <v>0</v>
      </c>
      <c r="AC19" s="43">
        <f t="shared" si="8"/>
        <v>0</v>
      </c>
      <c r="AD19" s="44">
        <f t="shared" si="9"/>
        <v>12</v>
      </c>
      <c r="AE19" s="44">
        <f t="shared" si="10"/>
        <v>0</v>
      </c>
      <c r="AF19" s="43">
        <f t="shared" si="11"/>
        <v>1</v>
      </c>
      <c r="AG19" s="11" t="str">
        <f>Vzorci_vnosov!$A$19</f>
        <v>KVIT$</v>
      </c>
      <c r="AH19" s="45" t="str">
        <f t="shared" si="12"/>
        <v/>
      </c>
      <c r="AI19" s="45" t="str">
        <f t="shared" si="13"/>
        <v/>
      </c>
      <c r="AJ19" s="45" t="str">
        <f t="shared" si="14"/>
        <v>$</v>
      </c>
      <c r="AK19" s="45" t="str">
        <f t="shared" si="15"/>
        <v/>
      </c>
      <c r="AL19" s="45" t="str">
        <f t="shared" si="16"/>
        <v/>
      </c>
      <c r="AM19" s="45" t="str">
        <f t="shared" si="17"/>
        <v/>
      </c>
      <c r="AN19" s="45" t="str">
        <f t="shared" si="18"/>
        <v/>
      </c>
      <c r="AO19" s="45" t="str">
        <f t="shared" si="19"/>
        <v/>
      </c>
      <c r="AP19" s="45" t="str">
        <f t="shared" si="20"/>
        <v>☻</v>
      </c>
      <c r="AQ19" s="45" t="str">
        <f t="shared" si="21"/>
        <v/>
      </c>
      <c r="AR19" s="45" t="str">
        <f t="shared" si="22"/>
        <v/>
      </c>
      <c r="AS19" s="45" t="str">
        <f t="shared" si="23"/>
        <v/>
      </c>
      <c r="AT19" s="45" t="str">
        <f t="shared" si="24"/>
        <v/>
      </c>
      <c r="AU19" s="45" t="str">
        <f t="shared" si="25"/>
        <v/>
      </c>
      <c r="AV19" s="45" t="str">
        <f t="shared" si="26"/>
        <v/>
      </c>
      <c r="AW19" s="45" t="str">
        <f t="shared" si="27"/>
        <v/>
      </c>
      <c r="AX19" s="45" t="str">
        <f t="shared" si="28"/>
        <v/>
      </c>
      <c r="AY19" s="4"/>
      <c r="AZ19" s="4"/>
      <c r="BA19" s="4"/>
      <c r="BB19" s="4"/>
      <c r="BC19" s="4"/>
      <c r="BD19" s="4"/>
      <c r="BE19" s="4"/>
      <c r="BF19" s="4"/>
      <c r="BG19" s="46"/>
      <c r="BH19" s="46"/>
      <c r="BI19" s="46"/>
      <c r="BJ19" s="46"/>
      <c r="BK19" s="46"/>
    </row>
    <row r="20" spans="1:63" ht="19.5" customHeight="1">
      <c r="A20" s="47">
        <v>43849</v>
      </c>
      <c r="B20" s="48" t="str">
        <f t="shared" si="0"/>
        <v>Sun</v>
      </c>
      <c r="C20" s="52"/>
      <c r="D20" s="52"/>
      <c r="E20" s="52"/>
      <c r="F20" s="52"/>
      <c r="G20" s="52"/>
      <c r="H20" s="52"/>
      <c r="I20" s="52"/>
      <c r="J20" s="52"/>
      <c r="K20" s="41" t="str">
        <f>Vzorci_vnosov!$A$14</f>
        <v>☻</v>
      </c>
      <c r="L20" s="42" t="str">
        <f>Vzorci_vnosov!$A$21</f>
        <v>☺</v>
      </c>
      <c r="M20" s="52"/>
      <c r="N20" s="52"/>
      <c r="O20" s="52"/>
      <c r="P20" s="52"/>
      <c r="Q20" s="52"/>
      <c r="R20" s="52"/>
      <c r="S20" s="52"/>
      <c r="T20" s="52" t="s">
        <v>19</v>
      </c>
      <c r="U20" s="55" t="s">
        <v>28</v>
      </c>
      <c r="V20" s="43">
        <f t="shared" si="1"/>
        <v>1</v>
      </c>
      <c r="W20" s="43">
        <f t="shared" si="2"/>
        <v>1</v>
      </c>
      <c r="X20" s="43">
        <f t="shared" si="3"/>
        <v>0</v>
      </c>
      <c r="Y20" s="43">
        <f t="shared" si="4"/>
        <v>0</v>
      </c>
      <c r="Z20" s="43">
        <f t="shared" si="5"/>
        <v>0</v>
      </c>
      <c r="AA20" s="43">
        <f t="shared" si="6"/>
        <v>0</v>
      </c>
      <c r="AB20" s="43">
        <f t="shared" si="7"/>
        <v>0</v>
      </c>
      <c r="AC20" s="43">
        <f t="shared" si="8"/>
        <v>0</v>
      </c>
      <c r="AD20" s="44">
        <f t="shared" si="9"/>
        <v>12</v>
      </c>
      <c r="AE20" s="44">
        <f t="shared" si="10"/>
        <v>0</v>
      </c>
      <c r="AF20" s="43">
        <f t="shared" si="11"/>
        <v>0</v>
      </c>
      <c r="AG20" s="12" t="str">
        <f>Vzorci_vnosov!$A$20</f>
        <v>☺</v>
      </c>
      <c r="AH20" s="45" t="str">
        <f t="shared" si="12"/>
        <v/>
      </c>
      <c r="AI20" s="45" t="str">
        <f t="shared" si="13"/>
        <v/>
      </c>
      <c r="AJ20" s="45" t="str">
        <f t="shared" si="14"/>
        <v/>
      </c>
      <c r="AK20" s="45" t="str">
        <f t="shared" si="15"/>
        <v/>
      </c>
      <c r="AL20" s="45" t="str">
        <f t="shared" si="16"/>
        <v/>
      </c>
      <c r="AM20" s="45" t="str">
        <f t="shared" si="17"/>
        <v/>
      </c>
      <c r="AN20" s="45" t="str">
        <f t="shared" si="18"/>
        <v/>
      </c>
      <c r="AO20" s="45" t="str">
        <f t="shared" si="19"/>
        <v/>
      </c>
      <c r="AP20" s="45" t="str">
        <f t="shared" si="20"/>
        <v>☻</v>
      </c>
      <c r="AQ20" s="45" t="str">
        <f t="shared" si="21"/>
        <v>☺</v>
      </c>
      <c r="AR20" s="45" t="str">
        <f t="shared" si="22"/>
        <v/>
      </c>
      <c r="AS20" s="45" t="str">
        <f t="shared" si="23"/>
        <v/>
      </c>
      <c r="AT20" s="45" t="str">
        <f t="shared" si="24"/>
        <v/>
      </c>
      <c r="AU20" s="45" t="str">
        <f t="shared" si="25"/>
        <v/>
      </c>
      <c r="AV20" s="45" t="str">
        <f t="shared" si="26"/>
        <v/>
      </c>
      <c r="AW20" s="45" t="str">
        <f t="shared" si="27"/>
        <v/>
      </c>
      <c r="AX20" s="45" t="str">
        <f t="shared" si="28"/>
        <v/>
      </c>
      <c r="AY20" s="4"/>
      <c r="AZ20" s="4"/>
      <c r="BA20" s="4"/>
      <c r="BB20" s="4"/>
      <c r="BC20" s="4"/>
      <c r="BD20" s="4"/>
      <c r="BE20" s="4"/>
      <c r="BF20" s="4"/>
      <c r="BG20" s="46"/>
      <c r="BH20" s="46"/>
      <c r="BI20" s="46"/>
      <c r="BJ20" s="46"/>
      <c r="BK20" s="46"/>
    </row>
    <row r="21" spans="1:63" ht="19.5" customHeight="1">
      <c r="A21" s="47">
        <v>43850</v>
      </c>
      <c r="B21" s="48" t="str">
        <f t="shared" si="0"/>
        <v>Mon</v>
      </c>
      <c r="C21" s="49" t="str">
        <f>Vzorci_vnosov!$A$5</f>
        <v>52</v>
      </c>
      <c r="D21" s="49" t="str">
        <f>Vzorci_vnosov!$A$12</f>
        <v>D</v>
      </c>
      <c r="E21" s="49" t="str">
        <f>Vzorci_vnosov!$A$6</f>
        <v>KVIT</v>
      </c>
      <c r="F21" s="49" t="str">
        <f>Vzorci_vnosov!$A$6</f>
        <v>KVIT</v>
      </c>
      <c r="G21" s="58" t="str">
        <f>Vzorci_vnosov!$A$28</f>
        <v>KO</v>
      </c>
      <c r="H21" s="54" t="str">
        <f>Vzorci_vnosov!$A$18</f>
        <v>52$</v>
      </c>
      <c r="I21" s="51" t="str">
        <f>Vzorci_vnosov!$A$23</f>
        <v>51☺</v>
      </c>
      <c r="J21" s="49" t="str">
        <f>Vzorci_vnosov!$A$4</f>
        <v>51</v>
      </c>
      <c r="K21" s="53" t="str">
        <f>Vzorci_vnosov!$A$11</f>
        <v>X</v>
      </c>
      <c r="L21" s="53" t="str">
        <f>Vzorci_vnosov!$A$11</f>
        <v>X</v>
      </c>
      <c r="M21" s="52" t="s">
        <v>69</v>
      </c>
      <c r="N21" s="53" t="str">
        <f>Vzorci_vnosov!$A$25</f>
        <v>51¶</v>
      </c>
      <c r="O21" s="49" t="str">
        <f>Vzorci_vnosov!$A$8</f>
        <v>U</v>
      </c>
      <c r="P21" s="49" t="str">
        <f>Vzorci_vnosov!$A$6</f>
        <v>KVIT</v>
      </c>
      <c r="Q21" s="53" t="str">
        <f>Vzorci_vnosov!$A$26</f>
        <v>52¶</v>
      </c>
      <c r="R21" s="52"/>
      <c r="S21" s="49" t="str">
        <f>Vzorci_vnosov!$A$15</f>
        <v>SO</v>
      </c>
      <c r="T21" s="52" t="s">
        <v>70</v>
      </c>
      <c r="U21" s="26" t="str">
        <f>Vzorci_vnosov!$C$4</f>
        <v>PIN</v>
      </c>
      <c r="V21" s="43">
        <f t="shared" si="1"/>
        <v>0</v>
      </c>
      <c r="W21" s="43">
        <f t="shared" si="2"/>
        <v>1</v>
      </c>
      <c r="X21" s="43">
        <f t="shared" si="3"/>
        <v>1</v>
      </c>
      <c r="Y21" s="43">
        <f t="shared" si="4"/>
        <v>2</v>
      </c>
      <c r="Z21" s="43">
        <f t="shared" si="5"/>
        <v>1</v>
      </c>
      <c r="AA21" s="43">
        <f t="shared" si="6"/>
        <v>1</v>
      </c>
      <c r="AB21" s="43">
        <f t="shared" si="7"/>
        <v>1</v>
      </c>
      <c r="AC21" s="43">
        <f t="shared" si="8"/>
        <v>3</v>
      </c>
      <c r="AD21" s="44">
        <f t="shared" si="9"/>
        <v>-2</v>
      </c>
      <c r="AE21" s="44">
        <f t="shared" si="10"/>
        <v>2</v>
      </c>
      <c r="AF21" s="43">
        <f t="shared" si="11"/>
        <v>3</v>
      </c>
      <c r="AG21" s="13" t="str">
        <f>Vzorci_vnosov!$A$21</f>
        <v>☺</v>
      </c>
      <c r="AH21" s="45" t="str">
        <f t="shared" si="12"/>
        <v>2</v>
      </c>
      <c r="AI21" s="45" t="str">
        <f t="shared" si="13"/>
        <v>D</v>
      </c>
      <c r="AJ21" s="45" t="str">
        <f t="shared" si="14"/>
        <v>T</v>
      </c>
      <c r="AK21" s="45" t="str">
        <f t="shared" si="15"/>
        <v>T</v>
      </c>
      <c r="AL21" s="45" t="str">
        <f t="shared" si="16"/>
        <v>O</v>
      </c>
      <c r="AM21" s="45" t="str">
        <f t="shared" si="17"/>
        <v>$</v>
      </c>
      <c r="AN21" s="45" t="str">
        <f t="shared" si="18"/>
        <v>☺</v>
      </c>
      <c r="AO21" s="45" t="str">
        <f t="shared" si="19"/>
        <v>1</v>
      </c>
      <c r="AP21" s="45" t="str">
        <f t="shared" si="20"/>
        <v>X</v>
      </c>
      <c r="AQ21" s="45" t="str">
        <f t="shared" si="21"/>
        <v>X</v>
      </c>
      <c r="AR21" s="45" t="str">
        <f t="shared" si="22"/>
        <v>R</v>
      </c>
      <c r="AS21" s="45" t="str">
        <f t="shared" si="23"/>
        <v>¶</v>
      </c>
      <c r="AT21" s="45" t="str">
        <f t="shared" si="24"/>
        <v>U</v>
      </c>
      <c r="AU21" s="45" t="str">
        <f t="shared" si="25"/>
        <v>T</v>
      </c>
      <c r="AV21" s="45" t="str">
        <f t="shared" si="26"/>
        <v>¶</v>
      </c>
      <c r="AW21" s="45" t="str">
        <f t="shared" si="27"/>
        <v/>
      </c>
      <c r="AX21" s="45" t="str">
        <f t="shared" si="28"/>
        <v>O</v>
      </c>
      <c r="AY21" s="4"/>
      <c r="AZ21" s="4"/>
      <c r="BA21" s="4"/>
      <c r="BB21" s="4"/>
      <c r="BC21" s="4"/>
      <c r="BD21" s="4"/>
      <c r="BE21" s="4"/>
      <c r="BF21" s="4"/>
      <c r="BG21" s="46"/>
      <c r="BH21" s="46"/>
      <c r="BI21" s="46"/>
      <c r="BJ21" s="46"/>
      <c r="BK21" s="46"/>
    </row>
    <row r="22" spans="1:63" ht="19.5" customHeight="1">
      <c r="A22" s="47">
        <v>43851</v>
      </c>
      <c r="B22" s="48" t="str">
        <f t="shared" si="0"/>
        <v>Tue</v>
      </c>
      <c r="C22" s="49" t="str">
        <f>Vzorci_vnosov!$A$12</f>
        <v>D</v>
      </c>
      <c r="D22" s="49" t="str">
        <f>Vzorci_vnosov!$A$12</f>
        <v>D</v>
      </c>
      <c r="E22" s="49" t="str">
        <f>Vzorci_vnosov!$A$6</f>
        <v>KVIT</v>
      </c>
      <c r="F22" s="56" t="str">
        <f>Vzorci_vnosov!$A$19</f>
        <v>KVIT$</v>
      </c>
      <c r="G22" s="58" t="str">
        <f>Vzorci_vnosov!$A$28</f>
        <v>KO</v>
      </c>
      <c r="H22" s="49" t="str">
        <f>Vzorci_vnosov!$A$5</f>
        <v>52</v>
      </c>
      <c r="I22" s="53" t="str">
        <f>Vzorci_vnosov!$A$11</f>
        <v>X</v>
      </c>
      <c r="J22" s="49" t="str">
        <f>Vzorci_vnosov!$A$12</f>
        <v>D</v>
      </c>
      <c r="K22" s="53" t="str">
        <f>Vzorci_vnosov!$A$26</f>
        <v>52¶</v>
      </c>
      <c r="L22" s="49" t="str">
        <f>Vzorci_vnosov!$A$4</f>
        <v>51</v>
      </c>
      <c r="M22" s="52" t="s">
        <v>69</v>
      </c>
      <c r="N22" s="49" t="str">
        <f>Vzorci_vnosov!$A$8</f>
        <v>U</v>
      </c>
      <c r="O22" s="53" t="str">
        <f>Vzorci_vnosov!$A$32</f>
        <v>Am</v>
      </c>
      <c r="P22" s="49" t="str">
        <f>Vzorci_vnosov!$A$6</f>
        <v>KVIT</v>
      </c>
      <c r="Q22" s="51" t="str">
        <f>Vzorci_vnosov!$A$23</f>
        <v>51☺</v>
      </c>
      <c r="R22" s="52"/>
      <c r="S22" s="49" t="str">
        <f>Vzorci_vnosov!$A$15</f>
        <v>SO</v>
      </c>
      <c r="T22" s="52" t="s">
        <v>71</v>
      </c>
      <c r="U22" s="26" t="str">
        <f>Vzorci_vnosov!$C$4</f>
        <v>PIN</v>
      </c>
      <c r="V22" s="43">
        <f t="shared" si="1"/>
        <v>0</v>
      </c>
      <c r="W22" s="43">
        <f t="shared" si="2"/>
        <v>1</v>
      </c>
      <c r="X22" s="43">
        <f t="shared" si="3"/>
        <v>1</v>
      </c>
      <c r="Y22" s="43">
        <f t="shared" si="4"/>
        <v>1</v>
      </c>
      <c r="Z22" s="43">
        <f t="shared" si="5"/>
        <v>0</v>
      </c>
      <c r="AA22" s="43">
        <f t="shared" si="6"/>
        <v>1</v>
      </c>
      <c r="AB22" s="43">
        <f t="shared" si="7"/>
        <v>1</v>
      </c>
      <c r="AC22" s="43">
        <f t="shared" si="8"/>
        <v>3</v>
      </c>
      <c r="AD22" s="44">
        <f t="shared" si="9"/>
        <v>-2</v>
      </c>
      <c r="AE22" s="44">
        <f t="shared" si="10"/>
        <v>1</v>
      </c>
      <c r="AF22" s="43">
        <f t="shared" si="11"/>
        <v>2</v>
      </c>
      <c r="AG22" s="14" t="str">
        <f>Vzorci_vnosov!$A$22</f>
        <v>U☺</v>
      </c>
      <c r="AH22" s="45" t="str">
        <f t="shared" si="12"/>
        <v>D</v>
      </c>
      <c r="AI22" s="45" t="str">
        <f t="shared" si="13"/>
        <v>D</v>
      </c>
      <c r="AJ22" s="45" t="str">
        <f t="shared" si="14"/>
        <v>T</v>
      </c>
      <c r="AK22" s="45" t="str">
        <f t="shared" si="15"/>
        <v>$</v>
      </c>
      <c r="AL22" s="45" t="str">
        <f t="shared" si="16"/>
        <v>O</v>
      </c>
      <c r="AM22" s="45" t="str">
        <f t="shared" si="17"/>
        <v>2</v>
      </c>
      <c r="AN22" s="45" t="str">
        <f t="shared" si="18"/>
        <v>X</v>
      </c>
      <c r="AO22" s="45" t="str">
        <f t="shared" si="19"/>
        <v>D</v>
      </c>
      <c r="AP22" s="45" t="str">
        <f t="shared" si="20"/>
        <v>¶</v>
      </c>
      <c r="AQ22" s="45" t="str">
        <f t="shared" si="21"/>
        <v>1</v>
      </c>
      <c r="AR22" s="45" t="str">
        <f t="shared" si="22"/>
        <v>R</v>
      </c>
      <c r="AS22" s="45" t="str">
        <f t="shared" si="23"/>
        <v>U</v>
      </c>
      <c r="AT22" s="45" t="str">
        <f t="shared" si="24"/>
        <v>m</v>
      </c>
      <c r="AU22" s="45" t="str">
        <f t="shared" si="25"/>
        <v>T</v>
      </c>
      <c r="AV22" s="45" t="str">
        <f t="shared" si="26"/>
        <v>☺</v>
      </c>
      <c r="AW22" s="45" t="str">
        <f t="shared" si="27"/>
        <v/>
      </c>
      <c r="AX22" s="45" t="str">
        <f t="shared" si="28"/>
        <v>O</v>
      </c>
      <c r="AY22" s="4"/>
      <c r="AZ22" s="4"/>
      <c r="BA22" s="4"/>
      <c r="BB22" s="4"/>
      <c r="BC22" s="4"/>
      <c r="BD22" s="4"/>
      <c r="BE22" s="4"/>
      <c r="BF22" s="4"/>
      <c r="BG22" s="46"/>
      <c r="BH22" s="46"/>
      <c r="BI22" s="46"/>
      <c r="BJ22" s="46"/>
      <c r="BK22" s="46"/>
    </row>
    <row r="23" spans="1:63" ht="19.5" customHeight="1">
      <c r="A23" s="47">
        <v>43852</v>
      </c>
      <c r="B23" s="48" t="str">
        <f t="shared" si="0"/>
        <v>Wed</v>
      </c>
      <c r="C23" s="49" t="str">
        <f>Vzorci_vnosov!$A$8</f>
        <v>U</v>
      </c>
      <c r="D23" s="49" t="str">
        <f>Vzorci_vnosov!$A$12</f>
        <v>D</v>
      </c>
      <c r="E23" s="49" t="str">
        <f>Vzorci_vnosov!$A$6</f>
        <v>KVIT</v>
      </c>
      <c r="F23" s="49" t="str">
        <f>Vzorci_vnosov!$A$6</f>
        <v>KVIT</v>
      </c>
      <c r="G23" s="58" t="str">
        <f>Vzorci_vnosov!$A$28</f>
        <v>KO</v>
      </c>
      <c r="H23" s="49" t="str">
        <f>Vzorci_vnosov!$A$12</f>
        <v>D</v>
      </c>
      <c r="I23" s="49" t="str">
        <f>Vzorci_vnosov!$A$4</f>
        <v>51</v>
      </c>
      <c r="J23" s="50" t="str">
        <f>Vzorci_vnosov!$A$7</f>
        <v>KVIT☻</v>
      </c>
      <c r="K23" s="49" t="str">
        <f>Vzorci_vnosov!$A$6</f>
        <v>KVIT</v>
      </c>
      <c r="L23" s="51" t="str">
        <f>Vzorci_vnosov!$A$23</f>
        <v>51☺</v>
      </c>
      <c r="M23" s="52" t="s">
        <v>69</v>
      </c>
      <c r="N23" s="53" t="str">
        <f>Vzorci_vnosov!$A$35</f>
        <v>Ta</v>
      </c>
      <c r="O23" s="53" t="str">
        <f>Vzorci_vnosov!$A$11</f>
        <v>X</v>
      </c>
      <c r="P23" s="49" t="str">
        <f>Vzorci_vnosov!$A$5</f>
        <v>52</v>
      </c>
      <c r="Q23" s="53" t="str">
        <f>Vzorci_vnosov!$A$11</f>
        <v>X</v>
      </c>
      <c r="R23" s="52"/>
      <c r="S23" s="49" t="str">
        <f>Vzorci_vnosov!$A$15</f>
        <v>SO</v>
      </c>
      <c r="T23" s="52" t="s">
        <v>19</v>
      </c>
      <c r="U23" s="26" t="str">
        <f>Vzorci_vnosov!$C$4</f>
        <v>PIN</v>
      </c>
      <c r="V23" s="43">
        <f t="shared" si="1"/>
        <v>1</v>
      </c>
      <c r="W23" s="43">
        <f t="shared" si="2"/>
        <v>1</v>
      </c>
      <c r="X23" s="43">
        <f t="shared" si="3"/>
        <v>1</v>
      </c>
      <c r="Y23" s="43">
        <f t="shared" si="4"/>
        <v>1</v>
      </c>
      <c r="Z23" s="43">
        <f t="shared" si="5"/>
        <v>0</v>
      </c>
      <c r="AA23" s="43">
        <f t="shared" si="6"/>
        <v>0</v>
      </c>
      <c r="AB23" s="43">
        <f t="shared" si="7"/>
        <v>1</v>
      </c>
      <c r="AC23" s="43">
        <f t="shared" si="8"/>
        <v>4</v>
      </c>
      <c r="AD23" s="44">
        <f t="shared" si="9"/>
        <v>-2</v>
      </c>
      <c r="AE23" s="44">
        <f t="shared" si="10"/>
        <v>2</v>
      </c>
      <c r="AF23" s="43">
        <f t="shared" si="11"/>
        <v>2</v>
      </c>
      <c r="AG23" s="14" t="str">
        <f>Vzorci_vnosov!$A$23</f>
        <v>51☺</v>
      </c>
      <c r="AH23" s="45" t="str">
        <f t="shared" si="12"/>
        <v>U</v>
      </c>
      <c r="AI23" s="45" t="str">
        <f t="shared" si="13"/>
        <v>D</v>
      </c>
      <c r="AJ23" s="45" t="str">
        <f t="shared" si="14"/>
        <v>T</v>
      </c>
      <c r="AK23" s="45" t="str">
        <f t="shared" si="15"/>
        <v>T</v>
      </c>
      <c r="AL23" s="45" t="str">
        <f t="shared" si="16"/>
        <v>O</v>
      </c>
      <c r="AM23" s="45" t="str">
        <f t="shared" si="17"/>
        <v>D</v>
      </c>
      <c r="AN23" s="45" t="str">
        <f t="shared" si="18"/>
        <v>1</v>
      </c>
      <c r="AO23" s="45" t="str">
        <f t="shared" si="19"/>
        <v>☻</v>
      </c>
      <c r="AP23" s="45" t="str">
        <f t="shared" si="20"/>
        <v>T</v>
      </c>
      <c r="AQ23" s="45" t="str">
        <f t="shared" si="21"/>
        <v>☺</v>
      </c>
      <c r="AR23" s="45" t="str">
        <f t="shared" si="22"/>
        <v>R</v>
      </c>
      <c r="AS23" s="45" t="str">
        <f t="shared" si="23"/>
        <v>a</v>
      </c>
      <c r="AT23" s="45" t="str">
        <f t="shared" si="24"/>
        <v>X</v>
      </c>
      <c r="AU23" s="45" t="str">
        <f t="shared" si="25"/>
        <v>2</v>
      </c>
      <c r="AV23" s="45" t="str">
        <f t="shared" si="26"/>
        <v>X</v>
      </c>
      <c r="AW23" s="45" t="str">
        <f t="shared" si="27"/>
        <v/>
      </c>
      <c r="AX23" s="45" t="str">
        <f t="shared" si="28"/>
        <v>O</v>
      </c>
      <c r="AY23" s="4"/>
      <c r="AZ23" s="4"/>
      <c r="BA23" s="4"/>
      <c r="BB23" s="4"/>
      <c r="BC23" s="4"/>
      <c r="BD23" s="4"/>
      <c r="BE23" s="4"/>
      <c r="BF23" s="4"/>
      <c r="BG23" s="46"/>
      <c r="BH23" s="46"/>
      <c r="BI23" s="46"/>
      <c r="BJ23" s="46"/>
      <c r="BK23" s="46"/>
    </row>
    <row r="24" spans="1:63" ht="19.5" customHeight="1">
      <c r="A24" s="47">
        <v>43853</v>
      </c>
      <c r="B24" s="48" t="str">
        <f t="shared" si="0"/>
        <v>Thu</v>
      </c>
      <c r="C24" s="49" t="str">
        <f>Vzorci_vnosov!$A$4</f>
        <v>51</v>
      </c>
      <c r="D24" s="49" t="s">
        <v>75</v>
      </c>
      <c r="E24" s="49" t="str">
        <f>Vzorci_vnosov!$A$6</f>
        <v>KVIT</v>
      </c>
      <c r="F24" s="49" t="str">
        <f>Vzorci_vnosov!$A$6</f>
        <v>KVIT</v>
      </c>
      <c r="G24" s="49" t="str">
        <f>Vzorci_vnosov!$A$8</f>
        <v>U</v>
      </c>
      <c r="H24" s="49" t="str">
        <f>Vzorci_vnosov!$A$12</f>
        <v>D</v>
      </c>
      <c r="I24" s="51" t="str">
        <f>Vzorci_vnosov!$A$23</f>
        <v>51☺</v>
      </c>
      <c r="J24" s="53" t="str">
        <f>Vzorci_vnosov!$A$11</f>
        <v>X</v>
      </c>
      <c r="K24" s="50" t="str">
        <f>Vzorci_vnosov!$A$7</f>
        <v>KVIT☻</v>
      </c>
      <c r="L24" s="53" t="str">
        <f>Vzorci_vnosov!$A$11</f>
        <v>X</v>
      </c>
      <c r="M24" s="52" t="s">
        <v>69</v>
      </c>
      <c r="N24" s="58" t="str">
        <f>Vzorci_vnosov!$A$29</f>
        <v>Rt</v>
      </c>
      <c r="O24" s="53" t="str">
        <f>Vzorci_vnosov!$A$11</f>
        <v>X</v>
      </c>
      <c r="P24" s="54" t="str">
        <f>Vzorci_vnosov!$A$18</f>
        <v>52$</v>
      </c>
      <c r="Q24" s="53" t="str">
        <f>Vzorci_vnosov!$A$26</f>
        <v>52¶</v>
      </c>
      <c r="R24" s="52"/>
      <c r="S24" s="49" t="str">
        <f>Vzorci_vnosov!$A$15</f>
        <v>SO</v>
      </c>
      <c r="T24" s="52" t="s">
        <v>13</v>
      </c>
      <c r="U24" s="26" t="str">
        <f>Vzorci_vnosov!$C$4</f>
        <v>PIN</v>
      </c>
      <c r="V24" s="43">
        <f t="shared" si="1"/>
        <v>1</v>
      </c>
      <c r="W24" s="43">
        <f t="shared" si="2"/>
        <v>1</v>
      </c>
      <c r="X24" s="43">
        <f t="shared" si="3"/>
        <v>1</v>
      </c>
      <c r="Y24" s="43">
        <f t="shared" si="4"/>
        <v>1</v>
      </c>
      <c r="Z24" s="43">
        <f t="shared" si="5"/>
        <v>0</v>
      </c>
      <c r="AA24" s="43">
        <f t="shared" si="6"/>
        <v>1</v>
      </c>
      <c r="AB24" s="43">
        <f t="shared" si="7"/>
        <v>1</v>
      </c>
      <c r="AC24" s="43">
        <f t="shared" si="8"/>
        <v>3</v>
      </c>
      <c r="AD24" s="44">
        <f t="shared" si="9"/>
        <v>-2</v>
      </c>
      <c r="AE24" s="44">
        <f t="shared" si="10"/>
        <v>3</v>
      </c>
      <c r="AF24" s="43">
        <f t="shared" si="11"/>
        <v>2</v>
      </c>
      <c r="AG24" s="14" t="str">
        <f>Vzorci_vnosov!$A$24</f>
        <v>52☺</v>
      </c>
      <c r="AH24" s="45" t="str">
        <f t="shared" si="12"/>
        <v>1</v>
      </c>
      <c r="AI24" s="45" t="str">
        <f t="shared" si="13"/>
        <v>F</v>
      </c>
      <c r="AJ24" s="45" t="str">
        <f t="shared" si="14"/>
        <v>T</v>
      </c>
      <c r="AK24" s="45" t="str">
        <f t="shared" si="15"/>
        <v>T</v>
      </c>
      <c r="AL24" s="45" t="str">
        <f t="shared" si="16"/>
        <v>U</v>
      </c>
      <c r="AM24" s="45" t="str">
        <f t="shared" si="17"/>
        <v>D</v>
      </c>
      <c r="AN24" s="45" t="str">
        <f t="shared" si="18"/>
        <v>☺</v>
      </c>
      <c r="AO24" s="45" t="str">
        <f t="shared" si="19"/>
        <v>X</v>
      </c>
      <c r="AP24" s="45" t="str">
        <f t="shared" si="20"/>
        <v>☻</v>
      </c>
      <c r="AQ24" s="45" t="str">
        <f t="shared" si="21"/>
        <v>X</v>
      </c>
      <c r="AR24" s="45" t="str">
        <f t="shared" si="22"/>
        <v>R</v>
      </c>
      <c r="AS24" s="45" t="str">
        <f t="shared" si="23"/>
        <v>t</v>
      </c>
      <c r="AT24" s="45" t="str">
        <f t="shared" si="24"/>
        <v>X</v>
      </c>
      <c r="AU24" s="45" t="str">
        <f t="shared" si="25"/>
        <v>$</v>
      </c>
      <c r="AV24" s="45" t="str">
        <f t="shared" si="26"/>
        <v>¶</v>
      </c>
      <c r="AW24" s="45" t="str">
        <f t="shared" si="27"/>
        <v/>
      </c>
      <c r="AX24" s="45" t="str">
        <f t="shared" si="28"/>
        <v>O</v>
      </c>
      <c r="AY24" s="4"/>
      <c r="AZ24" s="4"/>
      <c r="BA24" s="4"/>
      <c r="BB24" s="4"/>
      <c r="BC24" s="4"/>
      <c r="BD24" s="4"/>
      <c r="BE24" s="4"/>
      <c r="BF24" s="4"/>
      <c r="BG24" s="46"/>
      <c r="BH24" s="46"/>
      <c r="BI24" s="46"/>
      <c r="BJ24" s="46"/>
      <c r="BK24" s="46"/>
    </row>
    <row r="25" spans="1:63" ht="19.5" customHeight="1">
      <c r="A25" s="47">
        <v>43854</v>
      </c>
      <c r="B25" s="48" t="str">
        <f t="shared" si="0"/>
        <v>Fri</v>
      </c>
      <c r="C25" s="49" t="str">
        <f>Vzorci_vnosov!$A$8</f>
        <v>U</v>
      </c>
      <c r="D25" s="52" t="s">
        <v>75</v>
      </c>
      <c r="E25" s="53" t="str">
        <f>Vzorci_vnosov!$A$26</f>
        <v>52¶</v>
      </c>
      <c r="F25" s="49" t="str">
        <f>Vzorci_vnosov!$A$6</f>
        <v>KVIT</v>
      </c>
      <c r="G25" s="51" t="str">
        <f>Vzorci_vnosov!$A$23</f>
        <v>51☺</v>
      </c>
      <c r="H25" s="49" t="str">
        <f>Vzorci_vnosov!$A$12</f>
        <v>D</v>
      </c>
      <c r="I25" s="53" t="str">
        <f>Vzorci_vnosov!$A$11</f>
        <v>X</v>
      </c>
      <c r="J25" s="49" t="str">
        <f>Vzorci_vnosov!$A$12</f>
        <v>D</v>
      </c>
      <c r="K25" s="53" t="str">
        <f>Vzorci_vnosov!$A$11</f>
        <v>X</v>
      </c>
      <c r="L25" s="49" t="str">
        <f>Vzorci_vnosov!$A$4</f>
        <v>51</v>
      </c>
      <c r="M25" s="52" t="s">
        <v>69</v>
      </c>
      <c r="N25" s="50" t="str">
        <f>Vzorci_vnosov!$A$7</f>
        <v>KVIT☻</v>
      </c>
      <c r="O25" s="53" t="str">
        <f>Vzorci_vnosov!$A$11</f>
        <v>X</v>
      </c>
      <c r="P25" s="49" t="str">
        <f>Vzorci_vnosov!$A$6</f>
        <v>KVIT</v>
      </c>
      <c r="Q25" s="49" t="str">
        <f>Vzorci_vnosov!$A$5</f>
        <v>52</v>
      </c>
      <c r="R25" s="52"/>
      <c r="S25" s="49" t="str">
        <f>Vzorci_vnosov!$A$15</f>
        <v>SO</v>
      </c>
      <c r="T25" s="52" t="s">
        <v>9</v>
      </c>
      <c r="U25" s="26" t="s">
        <v>28</v>
      </c>
      <c r="V25" s="43">
        <f t="shared" si="1"/>
        <v>1</v>
      </c>
      <c r="W25" s="43">
        <f t="shared" si="2"/>
        <v>1</v>
      </c>
      <c r="X25" s="43">
        <f t="shared" si="3"/>
        <v>1</v>
      </c>
      <c r="Y25" s="43">
        <f t="shared" si="4"/>
        <v>1</v>
      </c>
      <c r="Z25" s="43">
        <f t="shared" si="5"/>
        <v>0</v>
      </c>
      <c r="AA25" s="43">
        <f t="shared" si="6"/>
        <v>1</v>
      </c>
      <c r="AB25" s="43">
        <f t="shared" si="7"/>
        <v>1</v>
      </c>
      <c r="AC25" s="43">
        <f t="shared" si="8"/>
        <v>3</v>
      </c>
      <c r="AD25" s="44">
        <f t="shared" si="9"/>
        <v>-2</v>
      </c>
      <c r="AE25" s="44">
        <f t="shared" si="10"/>
        <v>3</v>
      </c>
      <c r="AF25" s="43">
        <f t="shared" si="11"/>
        <v>2</v>
      </c>
      <c r="AG25" s="8" t="str">
        <f>Vzorci_vnosov!$A$25</f>
        <v>51¶</v>
      </c>
      <c r="AH25" s="45" t="str">
        <f t="shared" si="12"/>
        <v>U</v>
      </c>
      <c r="AI25" s="45" t="str">
        <f t="shared" si="13"/>
        <v>F</v>
      </c>
      <c r="AJ25" s="45" t="str">
        <f t="shared" si="14"/>
        <v>¶</v>
      </c>
      <c r="AK25" s="45" t="str">
        <f t="shared" si="15"/>
        <v>T</v>
      </c>
      <c r="AL25" s="45" t="str">
        <f t="shared" si="16"/>
        <v>☺</v>
      </c>
      <c r="AM25" s="45" t="str">
        <f t="shared" si="17"/>
        <v>D</v>
      </c>
      <c r="AN25" s="45" t="str">
        <f t="shared" si="18"/>
        <v>X</v>
      </c>
      <c r="AO25" s="45" t="str">
        <f t="shared" si="19"/>
        <v>D</v>
      </c>
      <c r="AP25" s="45" t="str">
        <f t="shared" si="20"/>
        <v>X</v>
      </c>
      <c r="AQ25" s="45" t="str">
        <f t="shared" si="21"/>
        <v>1</v>
      </c>
      <c r="AR25" s="45" t="str">
        <f t="shared" si="22"/>
        <v>R</v>
      </c>
      <c r="AS25" s="45" t="str">
        <f t="shared" si="23"/>
        <v>☻</v>
      </c>
      <c r="AT25" s="45" t="str">
        <f t="shared" si="24"/>
        <v>X</v>
      </c>
      <c r="AU25" s="45" t="str">
        <f t="shared" si="25"/>
        <v>T</v>
      </c>
      <c r="AV25" s="45" t="str">
        <f t="shared" si="26"/>
        <v>2</v>
      </c>
      <c r="AW25" s="45" t="str">
        <f t="shared" si="27"/>
        <v/>
      </c>
      <c r="AX25" s="45" t="str">
        <f t="shared" si="28"/>
        <v>O</v>
      </c>
      <c r="AY25" s="4"/>
      <c r="AZ25" s="4"/>
      <c r="BA25" s="4"/>
      <c r="BB25" s="4"/>
      <c r="BC25" s="4"/>
      <c r="BD25" s="4"/>
      <c r="BE25" s="4"/>
      <c r="BF25" s="4"/>
      <c r="BG25" s="46"/>
      <c r="BH25" s="46"/>
      <c r="BI25" s="46"/>
      <c r="BJ25" s="46"/>
      <c r="BK25" s="46"/>
    </row>
    <row r="26" spans="1:63" ht="19.5" customHeight="1">
      <c r="A26" s="47">
        <v>43855</v>
      </c>
      <c r="B26" s="48" t="str">
        <f t="shared" si="0"/>
        <v>Sat</v>
      </c>
      <c r="C26" s="52"/>
      <c r="D26" s="52"/>
      <c r="E26" s="41" t="str">
        <f>Vzorci_vnosov!$A$14</f>
        <v>☻</v>
      </c>
      <c r="F26" s="52"/>
      <c r="G26" s="52"/>
      <c r="H26" s="52"/>
      <c r="I26" s="54" t="str">
        <f>Vzorci_vnosov!$A$18</f>
        <v>52$</v>
      </c>
      <c r="J26" s="52"/>
      <c r="K26" s="52"/>
      <c r="L26" s="52"/>
      <c r="M26" s="52"/>
      <c r="N26" s="52"/>
      <c r="O26" s="52"/>
      <c r="P26" s="42" t="str">
        <f>Vzorci_vnosov!$A$21</f>
        <v>☺</v>
      </c>
      <c r="Q26" s="52"/>
      <c r="R26" s="52"/>
      <c r="S26" s="52"/>
      <c r="T26" s="52" t="s">
        <v>27</v>
      </c>
      <c r="U26" s="55" t="s">
        <v>23</v>
      </c>
      <c r="V26" s="43">
        <f t="shared" si="1"/>
        <v>1</v>
      </c>
      <c r="W26" s="43">
        <f t="shared" si="2"/>
        <v>1</v>
      </c>
      <c r="X26" s="43">
        <f t="shared" si="3"/>
        <v>0</v>
      </c>
      <c r="Y26" s="43">
        <f t="shared" si="4"/>
        <v>1</v>
      </c>
      <c r="Z26" s="43">
        <f t="shared" si="5"/>
        <v>0</v>
      </c>
      <c r="AA26" s="43">
        <f t="shared" si="6"/>
        <v>0</v>
      </c>
      <c r="AB26" s="43">
        <f t="shared" si="7"/>
        <v>0</v>
      </c>
      <c r="AC26" s="43">
        <f t="shared" si="8"/>
        <v>0</v>
      </c>
      <c r="AD26" s="44">
        <f t="shared" si="9"/>
        <v>11</v>
      </c>
      <c r="AE26" s="44">
        <f t="shared" si="10"/>
        <v>0</v>
      </c>
      <c r="AF26" s="43">
        <f t="shared" si="11"/>
        <v>1</v>
      </c>
      <c r="AG26" s="8" t="str">
        <f>Vzorci_vnosov!$A$26</f>
        <v>52¶</v>
      </c>
      <c r="AH26" s="45" t="str">
        <f t="shared" si="12"/>
        <v/>
      </c>
      <c r="AI26" s="45" t="str">
        <f t="shared" si="13"/>
        <v/>
      </c>
      <c r="AJ26" s="45" t="str">
        <f t="shared" si="14"/>
        <v>☻</v>
      </c>
      <c r="AK26" s="45" t="str">
        <f t="shared" si="15"/>
        <v/>
      </c>
      <c r="AL26" s="45" t="str">
        <f t="shared" si="16"/>
        <v/>
      </c>
      <c r="AM26" s="45" t="str">
        <f t="shared" si="17"/>
        <v/>
      </c>
      <c r="AN26" s="45" t="str">
        <f t="shared" si="18"/>
        <v>$</v>
      </c>
      <c r="AO26" s="45" t="str">
        <f t="shared" si="19"/>
        <v/>
      </c>
      <c r="AP26" s="45" t="str">
        <f t="shared" si="20"/>
        <v/>
      </c>
      <c r="AQ26" s="45" t="str">
        <f t="shared" si="21"/>
        <v/>
      </c>
      <c r="AR26" s="45" t="str">
        <f t="shared" si="22"/>
        <v/>
      </c>
      <c r="AS26" s="45" t="str">
        <f t="shared" si="23"/>
        <v/>
      </c>
      <c r="AT26" s="45" t="str">
        <f t="shared" si="24"/>
        <v/>
      </c>
      <c r="AU26" s="45" t="str">
        <f t="shared" si="25"/>
        <v>☺</v>
      </c>
      <c r="AV26" s="45" t="str">
        <f t="shared" si="26"/>
        <v/>
      </c>
      <c r="AW26" s="45" t="str">
        <f t="shared" si="27"/>
        <v/>
      </c>
      <c r="AX26" s="45" t="str">
        <f t="shared" si="28"/>
        <v/>
      </c>
      <c r="AY26" s="4"/>
      <c r="AZ26" s="4"/>
      <c r="BA26" s="4"/>
      <c r="BB26" s="4"/>
      <c r="BC26" s="4"/>
      <c r="BD26" s="4"/>
      <c r="BE26" s="4"/>
      <c r="BF26" s="4"/>
      <c r="BG26" s="46"/>
      <c r="BH26" s="46"/>
      <c r="BI26" s="46"/>
      <c r="BJ26" s="46"/>
      <c r="BK26" s="46"/>
    </row>
    <row r="27" spans="1:63" ht="19.5" customHeight="1">
      <c r="A27" s="47">
        <v>43856</v>
      </c>
      <c r="B27" s="48" t="str">
        <f t="shared" si="0"/>
        <v>Sun</v>
      </c>
      <c r="C27" s="52"/>
      <c r="D27" s="52"/>
      <c r="E27" s="41" t="str">
        <f>Vzorci_vnosov!$A$14</f>
        <v>☻</v>
      </c>
      <c r="F27" s="52"/>
      <c r="G27" s="52"/>
      <c r="H27" s="52"/>
      <c r="I27" s="42" t="str">
        <f>Vzorci_vnosov!$A$21</f>
        <v>☺</v>
      </c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 t="s">
        <v>13</v>
      </c>
      <c r="U27" s="55" t="s">
        <v>23</v>
      </c>
      <c r="V27" s="43">
        <f t="shared" si="1"/>
        <v>1</v>
      </c>
      <c r="W27" s="43">
        <f t="shared" si="2"/>
        <v>1</v>
      </c>
      <c r="X27" s="43">
        <f t="shared" si="3"/>
        <v>0</v>
      </c>
      <c r="Y27" s="43">
        <f t="shared" si="4"/>
        <v>0</v>
      </c>
      <c r="Z27" s="43">
        <f t="shared" si="5"/>
        <v>0</v>
      </c>
      <c r="AA27" s="43">
        <f t="shared" si="6"/>
        <v>0</v>
      </c>
      <c r="AB27" s="43">
        <f t="shared" si="7"/>
        <v>0</v>
      </c>
      <c r="AC27" s="43">
        <f t="shared" si="8"/>
        <v>0</v>
      </c>
      <c r="AD27" s="44">
        <f t="shared" si="9"/>
        <v>12</v>
      </c>
      <c r="AE27" s="44">
        <f t="shared" si="10"/>
        <v>0</v>
      </c>
      <c r="AF27" s="43">
        <f t="shared" si="11"/>
        <v>0</v>
      </c>
      <c r="AG27" s="15" t="str">
        <f>Vzorci_vnosov!$A$27</f>
        <v>KVIT☺</v>
      </c>
      <c r="AH27" s="45" t="str">
        <f t="shared" si="12"/>
        <v/>
      </c>
      <c r="AI27" s="45" t="str">
        <f t="shared" si="13"/>
        <v/>
      </c>
      <c r="AJ27" s="45" t="str">
        <f t="shared" si="14"/>
        <v>☻</v>
      </c>
      <c r="AK27" s="45" t="str">
        <f t="shared" si="15"/>
        <v/>
      </c>
      <c r="AL27" s="45" t="str">
        <f t="shared" si="16"/>
        <v/>
      </c>
      <c r="AM27" s="45" t="str">
        <f t="shared" si="17"/>
        <v/>
      </c>
      <c r="AN27" s="45" t="str">
        <f t="shared" si="18"/>
        <v>☺</v>
      </c>
      <c r="AO27" s="45" t="str">
        <f t="shared" si="19"/>
        <v/>
      </c>
      <c r="AP27" s="45" t="str">
        <f t="shared" si="20"/>
        <v/>
      </c>
      <c r="AQ27" s="45" t="str">
        <f t="shared" si="21"/>
        <v/>
      </c>
      <c r="AR27" s="45" t="str">
        <f t="shared" si="22"/>
        <v/>
      </c>
      <c r="AS27" s="45" t="str">
        <f t="shared" si="23"/>
        <v/>
      </c>
      <c r="AT27" s="45" t="str">
        <f t="shared" si="24"/>
        <v/>
      </c>
      <c r="AU27" s="45" t="str">
        <f t="shared" si="25"/>
        <v/>
      </c>
      <c r="AV27" s="45" t="str">
        <f t="shared" si="26"/>
        <v/>
      </c>
      <c r="AW27" s="45" t="str">
        <f t="shared" si="27"/>
        <v/>
      </c>
      <c r="AX27" s="45" t="str">
        <f t="shared" si="28"/>
        <v/>
      </c>
      <c r="AY27" s="4"/>
      <c r="AZ27" s="4"/>
      <c r="BA27" s="4"/>
      <c r="BB27" s="4"/>
      <c r="BC27" s="4"/>
      <c r="BD27" s="4"/>
      <c r="BE27" s="4"/>
      <c r="BF27" s="4"/>
      <c r="BG27" s="46"/>
      <c r="BH27" s="46"/>
      <c r="BI27" s="46"/>
      <c r="BJ27" s="46"/>
      <c r="BK27" s="46"/>
    </row>
    <row r="28" spans="1:63" ht="19.5" customHeight="1">
      <c r="A28" s="47">
        <v>43857</v>
      </c>
      <c r="B28" s="48" t="str">
        <f t="shared" si="0"/>
        <v>Mon</v>
      </c>
      <c r="C28" s="49" t="str">
        <f>Vzorci_vnosov!$A$5</f>
        <v>52</v>
      </c>
      <c r="D28" s="49" t="str">
        <f>Vzorci_vnosov!$A$6</f>
        <v>KVIT</v>
      </c>
      <c r="E28" s="53" t="str">
        <f>Vzorci_vnosov!$A$11</f>
        <v>X</v>
      </c>
      <c r="F28" s="49" t="str">
        <f>Vzorci_vnosov!$A$12</f>
        <v>D</v>
      </c>
      <c r="G28" s="58" t="str">
        <f>Vzorci_vnosov!$A$28</f>
        <v>KO</v>
      </c>
      <c r="H28" s="49" t="str">
        <f>Vzorci_vnosov!$A$4</f>
        <v>51</v>
      </c>
      <c r="I28" s="53" t="str">
        <f>Vzorci_vnosov!$A$11</f>
        <v>X</v>
      </c>
      <c r="J28" s="49" t="str">
        <f>Vzorci_vnosov!$A$12</f>
        <v>D</v>
      </c>
      <c r="K28" s="50" t="str">
        <f>Vzorci_vnosov!$A$7</f>
        <v>KVIT☻</v>
      </c>
      <c r="L28" s="49" t="str">
        <f>Vzorci_vnosov!$A$5</f>
        <v>52</v>
      </c>
      <c r="M28" s="52" t="s">
        <v>69</v>
      </c>
      <c r="N28" s="51" t="str">
        <f>Vzorci_vnosov!$A$23</f>
        <v>51☺</v>
      </c>
      <c r="O28" s="49" t="str">
        <f>Vzorci_vnosov!$A$8</f>
        <v>U</v>
      </c>
      <c r="P28" s="49" t="str">
        <f>Vzorci_vnosov!$A$6</f>
        <v>KVIT</v>
      </c>
      <c r="Q28" s="53" t="str">
        <f>Vzorci_vnosov!$A$26</f>
        <v>52¶</v>
      </c>
      <c r="R28" s="52"/>
      <c r="S28" s="49" t="str">
        <f>Vzorci_vnosov!$A$15</f>
        <v>SO</v>
      </c>
      <c r="T28" s="52" t="s">
        <v>23</v>
      </c>
      <c r="U28" s="26" t="str">
        <f>$L$1</f>
        <v>ŽIV</v>
      </c>
      <c r="V28" s="43">
        <f t="shared" si="1"/>
        <v>1</v>
      </c>
      <c r="W28" s="43">
        <f t="shared" si="2"/>
        <v>1</v>
      </c>
      <c r="X28" s="43">
        <f t="shared" si="3"/>
        <v>1</v>
      </c>
      <c r="Y28" s="43">
        <f t="shared" si="4"/>
        <v>2</v>
      </c>
      <c r="Z28" s="43">
        <f t="shared" si="5"/>
        <v>0</v>
      </c>
      <c r="AA28" s="43">
        <f t="shared" si="6"/>
        <v>1</v>
      </c>
      <c r="AB28" s="43">
        <f t="shared" si="7"/>
        <v>1</v>
      </c>
      <c r="AC28" s="43">
        <f t="shared" si="8"/>
        <v>3</v>
      </c>
      <c r="AD28" s="44">
        <f t="shared" si="9"/>
        <v>-2</v>
      </c>
      <c r="AE28" s="44">
        <f t="shared" si="10"/>
        <v>2</v>
      </c>
      <c r="AF28" s="43">
        <f t="shared" si="11"/>
        <v>3</v>
      </c>
      <c r="AG28" s="16" t="str">
        <f>Vzorci_vnosov!$A$28</f>
        <v>KO</v>
      </c>
      <c r="AH28" s="45" t="str">
        <f t="shared" si="12"/>
        <v>2</v>
      </c>
      <c r="AI28" s="45" t="str">
        <f t="shared" si="13"/>
        <v>T</v>
      </c>
      <c r="AJ28" s="45" t="str">
        <f t="shared" si="14"/>
        <v>X</v>
      </c>
      <c r="AK28" s="45" t="str">
        <f t="shared" si="15"/>
        <v>D</v>
      </c>
      <c r="AL28" s="45" t="str">
        <f t="shared" si="16"/>
        <v>O</v>
      </c>
      <c r="AM28" s="45" t="str">
        <f t="shared" si="17"/>
        <v>1</v>
      </c>
      <c r="AN28" s="45" t="str">
        <f t="shared" si="18"/>
        <v>X</v>
      </c>
      <c r="AO28" s="45" t="str">
        <f t="shared" si="19"/>
        <v>D</v>
      </c>
      <c r="AP28" s="45" t="str">
        <f t="shared" si="20"/>
        <v>☻</v>
      </c>
      <c r="AQ28" s="45" t="str">
        <f t="shared" si="21"/>
        <v>2</v>
      </c>
      <c r="AR28" s="45" t="str">
        <f t="shared" si="22"/>
        <v>R</v>
      </c>
      <c r="AS28" s="45" t="str">
        <f t="shared" si="23"/>
        <v>☺</v>
      </c>
      <c r="AT28" s="45" t="str">
        <f t="shared" si="24"/>
        <v>U</v>
      </c>
      <c r="AU28" s="45" t="str">
        <f t="shared" si="25"/>
        <v>T</v>
      </c>
      <c r="AV28" s="45" t="str">
        <f t="shared" si="26"/>
        <v>¶</v>
      </c>
      <c r="AW28" s="45" t="str">
        <f t="shared" si="27"/>
        <v/>
      </c>
      <c r="AX28" s="45" t="str">
        <f t="shared" si="28"/>
        <v>O</v>
      </c>
      <c r="AY28" s="4"/>
      <c r="AZ28" s="4"/>
      <c r="BA28" s="4"/>
      <c r="BB28" s="4"/>
      <c r="BC28" s="4"/>
      <c r="BD28" s="4"/>
      <c r="BE28" s="4"/>
      <c r="BF28" s="4"/>
      <c r="BG28" s="46"/>
      <c r="BH28" s="46"/>
      <c r="BI28" s="46"/>
      <c r="BJ28" s="46"/>
      <c r="BK28" s="46"/>
    </row>
    <row r="29" spans="1:63" ht="19.5" customHeight="1">
      <c r="A29" s="47">
        <v>43858</v>
      </c>
      <c r="B29" s="48" t="str">
        <f t="shared" si="0"/>
        <v>Tue</v>
      </c>
      <c r="C29" s="53" t="str">
        <f>Vzorci_vnosov!$A$26</f>
        <v>52¶</v>
      </c>
      <c r="D29" s="49" t="str">
        <f>Vzorci_vnosov!$A$6</f>
        <v>KVIT</v>
      </c>
      <c r="E29" s="49" t="str">
        <f>Vzorci_vnosov!$A$5</f>
        <v>52</v>
      </c>
      <c r="F29" s="49" t="str">
        <f>Vzorci_vnosov!$A$12</f>
        <v>D</v>
      </c>
      <c r="G29" s="58" t="str">
        <f>Vzorci_vnosov!$A$28</f>
        <v>KO</v>
      </c>
      <c r="H29" s="51" t="str">
        <f>Vzorci_vnosov!$A$23</f>
        <v>51☺</v>
      </c>
      <c r="I29" s="49" t="str">
        <f>Vzorci_vnosov!$A$4</f>
        <v>51</v>
      </c>
      <c r="J29" s="49" t="str">
        <f>Vzorci_vnosov!$A$12</f>
        <v>D</v>
      </c>
      <c r="K29" s="53" t="str">
        <f>Vzorci_vnosov!$A$11</f>
        <v>X</v>
      </c>
      <c r="L29" s="49" t="str">
        <f>Vzorci_vnosov!$A$5</f>
        <v>52</v>
      </c>
      <c r="M29" s="52" t="s">
        <v>69</v>
      </c>
      <c r="N29" s="53" t="str">
        <f>Vzorci_vnosov!$A$11</f>
        <v>X</v>
      </c>
      <c r="O29" s="53" t="str">
        <f>Vzorci_vnosov!$A$32</f>
        <v>Am</v>
      </c>
      <c r="P29" s="56" t="str">
        <f>Vzorci_vnosov!$A$19</f>
        <v>KVIT$</v>
      </c>
      <c r="Q29" s="49" t="str">
        <f>Vzorci_vnosov!$A$8</f>
        <v>U</v>
      </c>
      <c r="R29" s="52"/>
      <c r="S29" s="49" t="str">
        <f>Vzorci_vnosov!$A$15</f>
        <v>SO</v>
      </c>
      <c r="T29" s="52" t="s">
        <v>70</v>
      </c>
      <c r="U29" s="26" t="str">
        <f>$I$1</f>
        <v>BOŽ</v>
      </c>
      <c r="V29" s="43">
        <f t="shared" si="1"/>
        <v>0</v>
      </c>
      <c r="W29" s="43">
        <f t="shared" si="2"/>
        <v>1</v>
      </c>
      <c r="X29" s="43">
        <f t="shared" si="3"/>
        <v>1</v>
      </c>
      <c r="Y29" s="43">
        <f t="shared" si="4"/>
        <v>2</v>
      </c>
      <c r="Z29" s="43">
        <f t="shared" si="5"/>
        <v>0</v>
      </c>
      <c r="AA29" s="43">
        <f t="shared" si="6"/>
        <v>1</v>
      </c>
      <c r="AB29" s="43">
        <f t="shared" si="7"/>
        <v>1</v>
      </c>
      <c r="AC29" s="43">
        <f t="shared" si="8"/>
        <v>2</v>
      </c>
      <c r="AD29" s="44">
        <f t="shared" si="9"/>
        <v>-2</v>
      </c>
      <c r="AE29" s="44">
        <f t="shared" si="10"/>
        <v>2</v>
      </c>
      <c r="AF29" s="43">
        <f t="shared" si="11"/>
        <v>3</v>
      </c>
      <c r="AG29" s="16" t="str">
        <f>Vzorci_vnosov!$A$29</f>
        <v>Rt</v>
      </c>
      <c r="AH29" s="45" t="str">
        <f t="shared" si="12"/>
        <v>¶</v>
      </c>
      <c r="AI29" s="45" t="str">
        <f t="shared" si="13"/>
        <v>T</v>
      </c>
      <c r="AJ29" s="45" t="str">
        <f t="shared" si="14"/>
        <v>2</v>
      </c>
      <c r="AK29" s="45" t="str">
        <f t="shared" si="15"/>
        <v>D</v>
      </c>
      <c r="AL29" s="45" t="str">
        <f t="shared" si="16"/>
        <v>O</v>
      </c>
      <c r="AM29" s="45" t="str">
        <f t="shared" si="17"/>
        <v>☺</v>
      </c>
      <c r="AN29" s="45" t="str">
        <f t="shared" si="18"/>
        <v>1</v>
      </c>
      <c r="AO29" s="45" t="str">
        <f t="shared" si="19"/>
        <v>D</v>
      </c>
      <c r="AP29" s="45" t="str">
        <f t="shared" si="20"/>
        <v>X</v>
      </c>
      <c r="AQ29" s="45" t="str">
        <f t="shared" si="21"/>
        <v>2</v>
      </c>
      <c r="AR29" s="45" t="str">
        <f t="shared" si="22"/>
        <v>R</v>
      </c>
      <c r="AS29" s="45" t="str">
        <f t="shared" si="23"/>
        <v>X</v>
      </c>
      <c r="AT29" s="45" t="str">
        <f t="shared" si="24"/>
        <v>m</v>
      </c>
      <c r="AU29" s="45" t="str">
        <f t="shared" si="25"/>
        <v>$</v>
      </c>
      <c r="AV29" s="45" t="str">
        <f t="shared" si="26"/>
        <v>U</v>
      </c>
      <c r="AW29" s="45" t="str">
        <f t="shared" si="27"/>
        <v/>
      </c>
      <c r="AX29" s="45" t="str">
        <f t="shared" si="28"/>
        <v>O</v>
      </c>
      <c r="AY29" s="4"/>
      <c r="AZ29" s="4"/>
      <c r="BA29" s="4"/>
      <c r="BB29" s="4"/>
      <c r="BC29" s="4"/>
      <c r="BD29" s="4"/>
      <c r="BE29" s="4"/>
      <c r="BF29" s="4"/>
      <c r="BG29" s="46"/>
      <c r="BH29" s="46"/>
      <c r="BI29" s="46"/>
      <c r="BJ29" s="46"/>
      <c r="BK29" s="46"/>
    </row>
    <row r="30" spans="1:63" ht="19.5" customHeight="1">
      <c r="A30" s="47">
        <v>43859</v>
      </c>
      <c r="B30" s="48" t="str">
        <f t="shared" si="0"/>
        <v>Wed</v>
      </c>
      <c r="C30" s="49" t="str">
        <f>Vzorci_vnosov!$A$8</f>
        <v>U</v>
      </c>
      <c r="D30" s="49" t="str">
        <f>Vzorci_vnosov!$A$6</f>
        <v>KVIT</v>
      </c>
      <c r="E30" s="54" t="str">
        <f>Vzorci_vnosov!$A$18</f>
        <v>52$</v>
      </c>
      <c r="F30" s="49" t="str">
        <f>Vzorci_vnosov!$A$12</f>
        <v>D</v>
      </c>
      <c r="G30" s="58" t="str">
        <f>Vzorci_vnosov!$A$28</f>
        <v>KO</v>
      </c>
      <c r="H30" s="53" t="str">
        <f>Vzorci_vnosov!$A$11</f>
        <v>X</v>
      </c>
      <c r="I30" s="49" t="str">
        <f>Vzorci_vnosov!$A$4</f>
        <v>51</v>
      </c>
      <c r="J30" s="49" t="str">
        <f>Vzorci_vnosov!$A$12</f>
        <v>D</v>
      </c>
      <c r="K30" s="49" t="str">
        <f>Vzorci_vnosov!$A$6</f>
        <v>KVIT</v>
      </c>
      <c r="L30" s="51" t="str">
        <f>Vzorci_vnosov!$A$23</f>
        <v>51☺</v>
      </c>
      <c r="M30" s="52" t="s">
        <v>69</v>
      </c>
      <c r="N30" s="53" t="str">
        <f>Vzorci_vnosov!$A$35</f>
        <v>Ta</v>
      </c>
      <c r="O30" s="53" t="str">
        <f>Vzorci_vnosov!$A$26</f>
        <v>52¶</v>
      </c>
      <c r="P30" s="49" t="str">
        <f>Vzorci_vnosov!$A$6</f>
        <v>KVIT</v>
      </c>
      <c r="Q30" s="53" t="str">
        <f>Vzorci_vnosov!$A$35</f>
        <v>Ta</v>
      </c>
      <c r="R30" s="52"/>
      <c r="S30" s="49" t="str">
        <f>Vzorci_vnosov!$A$15</f>
        <v>SO</v>
      </c>
      <c r="T30" s="52" t="s">
        <v>71</v>
      </c>
      <c r="U30" s="26" t="str">
        <f>$I$1</f>
        <v>BOŽ</v>
      </c>
      <c r="V30" s="43">
        <f t="shared" si="1"/>
        <v>0</v>
      </c>
      <c r="W30" s="43">
        <f t="shared" si="2"/>
        <v>1</v>
      </c>
      <c r="X30" s="43">
        <f t="shared" si="3"/>
        <v>1</v>
      </c>
      <c r="Y30" s="43">
        <f t="shared" si="4"/>
        <v>1</v>
      </c>
      <c r="Z30" s="43">
        <f t="shared" si="5"/>
        <v>0</v>
      </c>
      <c r="AA30" s="43">
        <f t="shared" si="6"/>
        <v>1</v>
      </c>
      <c r="AB30" s="43">
        <f t="shared" si="7"/>
        <v>1</v>
      </c>
      <c r="AC30" s="43">
        <f t="shared" si="8"/>
        <v>3</v>
      </c>
      <c r="AD30" s="44">
        <f t="shared" si="9"/>
        <v>-2</v>
      </c>
      <c r="AE30" s="44">
        <f t="shared" si="10"/>
        <v>1</v>
      </c>
      <c r="AF30" s="43">
        <f t="shared" si="11"/>
        <v>2</v>
      </c>
      <c r="AG30" s="5" t="str">
        <f>Vzorci_vnosov!$A$30</f>
        <v>Rt☻</v>
      </c>
      <c r="AH30" s="45" t="str">
        <f t="shared" si="12"/>
        <v>U</v>
      </c>
      <c r="AI30" s="45" t="str">
        <f t="shared" si="13"/>
        <v>T</v>
      </c>
      <c r="AJ30" s="45" t="str">
        <f t="shared" si="14"/>
        <v>$</v>
      </c>
      <c r="AK30" s="45" t="str">
        <f t="shared" si="15"/>
        <v>D</v>
      </c>
      <c r="AL30" s="45" t="str">
        <f t="shared" si="16"/>
        <v>O</v>
      </c>
      <c r="AM30" s="45" t="str">
        <f t="shared" si="17"/>
        <v>X</v>
      </c>
      <c r="AN30" s="45" t="str">
        <f t="shared" si="18"/>
        <v>1</v>
      </c>
      <c r="AO30" s="45" t="str">
        <f t="shared" si="19"/>
        <v>D</v>
      </c>
      <c r="AP30" s="45" t="str">
        <f t="shared" si="20"/>
        <v>T</v>
      </c>
      <c r="AQ30" s="45" t="str">
        <f t="shared" si="21"/>
        <v>☺</v>
      </c>
      <c r="AR30" s="45" t="str">
        <f t="shared" si="22"/>
        <v>R</v>
      </c>
      <c r="AS30" s="45" t="str">
        <f t="shared" si="23"/>
        <v>a</v>
      </c>
      <c r="AT30" s="45" t="str">
        <f t="shared" si="24"/>
        <v>¶</v>
      </c>
      <c r="AU30" s="45" t="str">
        <f t="shared" si="25"/>
        <v>T</v>
      </c>
      <c r="AV30" s="45" t="str">
        <f t="shared" si="26"/>
        <v>a</v>
      </c>
      <c r="AW30" s="45" t="str">
        <f t="shared" si="27"/>
        <v/>
      </c>
      <c r="AX30" s="45" t="str">
        <f t="shared" si="28"/>
        <v>O</v>
      </c>
      <c r="AY30" s="4"/>
      <c r="AZ30" s="4"/>
      <c r="BA30" s="4"/>
      <c r="BB30" s="4"/>
      <c r="BC30" s="4"/>
      <c r="BD30" s="4"/>
      <c r="BE30" s="4"/>
      <c r="BF30" s="4"/>
      <c r="BG30" s="46"/>
      <c r="BH30" s="46"/>
      <c r="BI30" s="46"/>
      <c r="BJ30" s="46"/>
      <c r="BK30" s="46"/>
    </row>
    <row r="31" spans="1:63" ht="19.5" customHeight="1">
      <c r="A31" s="47">
        <v>43860</v>
      </c>
      <c r="B31" s="48" t="str">
        <f t="shared" si="0"/>
        <v>Thu</v>
      </c>
      <c r="C31" s="49" t="str">
        <f>Vzorci_vnosov!$A$13</f>
        <v>BOL</v>
      </c>
      <c r="D31" s="52" t="s">
        <v>75</v>
      </c>
      <c r="E31" s="50" t="str">
        <f>Vzorci_vnosov!$A$7</f>
        <v>KVIT☻</v>
      </c>
      <c r="F31" s="49" t="str">
        <f>Vzorci_vnosov!$A$12</f>
        <v>D</v>
      </c>
      <c r="G31" s="51" t="str">
        <f>Vzorci_vnosov!$A$23</f>
        <v>51☺</v>
      </c>
      <c r="H31" s="49" t="str">
        <f>Vzorci_vnosov!$A$8</f>
        <v>U</v>
      </c>
      <c r="I31" s="54" t="str">
        <f>Vzorci_vnosov!$A$18</f>
        <v>52$</v>
      </c>
      <c r="J31" s="49" t="str">
        <f>Vzorci_vnosov!$A$12</f>
        <v>D</v>
      </c>
      <c r="K31" s="49" t="str">
        <f>Vzorci_vnosov!$A$6</f>
        <v>KVIT</v>
      </c>
      <c r="L31" s="53" t="str">
        <f>Vzorci_vnosov!$A$11</f>
        <v>X</v>
      </c>
      <c r="M31" s="52" t="s">
        <v>69</v>
      </c>
      <c r="N31" s="49" t="str">
        <f>Vzorci_vnosov!$A$12</f>
        <v>D</v>
      </c>
      <c r="O31" s="53" t="str">
        <f>Vzorci_vnosov!$A$11</f>
        <v>X</v>
      </c>
      <c r="P31" s="58" t="str">
        <f>Vzorci_vnosov!$A$29</f>
        <v>Rt</v>
      </c>
      <c r="Q31" s="53" t="str">
        <f>Vzorci_vnosov!$A$26</f>
        <v>52¶</v>
      </c>
      <c r="R31" s="52"/>
      <c r="S31" s="49" t="str">
        <f>Vzorci_vnosov!$A$15</f>
        <v>SO</v>
      </c>
      <c r="T31" s="52" t="s">
        <v>9</v>
      </c>
      <c r="U31" s="26" t="str">
        <f>$P$1</f>
        <v>BUT</v>
      </c>
      <c r="V31" s="43">
        <f t="shared" si="1"/>
        <v>1</v>
      </c>
      <c r="W31" s="43">
        <f t="shared" si="2"/>
        <v>1</v>
      </c>
      <c r="X31" s="43">
        <f t="shared" si="3"/>
        <v>0</v>
      </c>
      <c r="Y31" s="43">
        <f t="shared" si="4"/>
        <v>1</v>
      </c>
      <c r="Z31" s="43">
        <f t="shared" si="5"/>
        <v>0</v>
      </c>
      <c r="AA31" s="43">
        <f t="shared" si="6"/>
        <v>1</v>
      </c>
      <c r="AB31" s="43">
        <f t="shared" si="7"/>
        <v>1</v>
      </c>
      <c r="AC31" s="43">
        <f t="shared" si="8"/>
        <v>2</v>
      </c>
      <c r="AD31" s="44">
        <f t="shared" si="9"/>
        <v>-2</v>
      </c>
      <c r="AE31" s="44">
        <f t="shared" si="10"/>
        <v>2</v>
      </c>
      <c r="AF31" s="43">
        <f t="shared" si="11"/>
        <v>1</v>
      </c>
      <c r="AG31" s="17" t="str">
        <f>Vzorci_vnosov!$A$31</f>
        <v>Rt☺</v>
      </c>
      <c r="AH31" s="45" t="str">
        <f t="shared" si="12"/>
        <v>L</v>
      </c>
      <c r="AI31" s="45" t="str">
        <f t="shared" si="13"/>
        <v>F</v>
      </c>
      <c r="AJ31" s="45" t="str">
        <f t="shared" si="14"/>
        <v>☻</v>
      </c>
      <c r="AK31" s="45" t="str">
        <f t="shared" si="15"/>
        <v>D</v>
      </c>
      <c r="AL31" s="45" t="str">
        <f t="shared" si="16"/>
        <v>☺</v>
      </c>
      <c r="AM31" s="45" t="str">
        <f t="shared" si="17"/>
        <v>U</v>
      </c>
      <c r="AN31" s="45" t="str">
        <f t="shared" si="18"/>
        <v>$</v>
      </c>
      <c r="AO31" s="45" t="str">
        <f t="shared" si="19"/>
        <v>D</v>
      </c>
      <c r="AP31" s="45" t="str">
        <f t="shared" si="20"/>
        <v>T</v>
      </c>
      <c r="AQ31" s="45" t="str">
        <f t="shared" si="21"/>
        <v>X</v>
      </c>
      <c r="AR31" s="45" t="str">
        <f t="shared" si="22"/>
        <v>R</v>
      </c>
      <c r="AS31" s="45" t="str">
        <f t="shared" si="23"/>
        <v>D</v>
      </c>
      <c r="AT31" s="45" t="str">
        <f t="shared" si="24"/>
        <v>X</v>
      </c>
      <c r="AU31" s="45" t="str">
        <f t="shared" si="25"/>
        <v>t</v>
      </c>
      <c r="AV31" s="45" t="str">
        <f t="shared" si="26"/>
        <v>¶</v>
      </c>
      <c r="AW31" s="45" t="str">
        <f t="shared" si="27"/>
        <v/>
      </c>
      <c r="AX31" s="45" t="str">
        <f t="shared" si="28"/>
        <v>O</v>
      </c>
      <c r="AY31" s="4"/>
      <c r="AZ31" s="4"/>
      <c r="BA31" s="4"/>
      <c r="BB31" s="4"/>
      <c r="BC31" s="4"/>
      <c r="BD31" s="4"/>
      <c r="BE31" s="4"/>
      <c r="BF31" s="4"/>
      <c r="BG31" s="46"/>
      <c r="BH31" s="46"/>
      <c r="BI31" s="46"/>
      <c r="BJ31" s="46"/>
      <c r="BK31" s="46"/>
    </row>
    <row r="32" spans="1:63" ht="19.5" customHeight="1">
      <c r="A32" s="47">
        <v>43861</v>
      </c>
      <c r="B32" s="48" t="str">
        <f t="shared" si="0"/>
        <v>Fri</v>
      </c>
      <c r="C32" s="49" t="str">
        <f>Vzorci_vnosov!$A$13</f>
        <v>BOL</v>
      </c>
      <c r="D32" s="49" t="str">
        <f>Vzorci_vnosov!$A$6</f>
        <v>KVIT</v>
      </c>
      <c r="E32" s="53" t="str">
        <f>Vzorci_vnosov!$A$11</f>
        <v>X</v>
      </c>
      <c r="F32" s="49" t="str">
        <f>Vzorci_vnosov!$A$12</f>
        <v>D</v>
      </c>
      <c r="G32" s="53" t="str">
        <f>Vzorci_vnosov!$A$11</f>
        <v>X</v>
      </c>
      <c r="H32" s="54" t="str">
        <f>Vzorci_vnosov!$A$18</f>
        <v>52$</v>
      </c>
      <c r="I32" s="49" t="str">
        <f>Vzorci_vnosov!$A$8</f>
        <v>U</v>
      </c>
      <c r="J32" s="49" t="str">
        <f>Vzorci_vnosov!$A$12</f>
        <v>D</v>
      </c>
      <c r="K32" s="50" t="str">
        <f>Vzorci_vnosov!$A$7</f>
        <v>KVIT☻</v>
      </c>
      <c r="L32" s="49" t="str">
        <f>Vzorci_vnosov!$A$5</f>
        <v>52</v>
      </c>
      <c r="M32" s="52" t="s">
        <v>69</v>
      </c>
      <c r="N32" s="49" t="str">
        <f>Vzorci_vnosov!$A$12</f>
        <v>D</v>
      </c>
      <c r="O32" s="53" t="str">
        <f>Vzorci_vnosov!$A$11</f>
        <v>X</v>
      </c>
      <c r="P32" s="49" t="str">
        <f>Vzorci_vnosov!$A$6</f>
        <v>KVIT</v>
      </c>
      <c r="Q32" s="51" t="str">
        <f>Vzorci_vnosov!$A$23</f>
        <v>51☺</v>
      </c>
      <c r="R32" s="52"/>
      <c r="S32" s="49" t="str">
        <f>Vzorci_vnosov!$A$15</f>
        <v>SO</v>
      </c>
      <c r="T32" s="52" t="s">
        <v>28</v>
      </c>
      <c r="U32" s="26" t="str">
        <f>$I$1</f>
        <v>BOŽ</v>
      </c>
      <c r="V32" s="43">
        <f t="shared" si="1"/>
        <v>1</v>
      </c>
      <c r="W32" s="43">
        <f t="shared" si="2"/>
        <v>1</v>
      </c>
      <c r="X32" s="43">
        <f t="shared" si="3"/>
        <v>0</v>
      </c>
      <c r="Y32" s="43">
        <f t="shared" si="4"/>
        <v>2</v>
      </c>
      <c r="Z32" s="43">
        <f t="shared" si="5"/>
        <v>0</v>
      </c>
      <c r="AA32" s="43">
        <f t="shared" si="6"/>
        <v>0</v>
      </c>
      <c r="AB32" s="43">
        <f t="shared" si="7"/>
        <v>1</v>
      </c>
      <c r="AC32" s="43">
        <f t="shared" si="8"/>
        <v>3</v>
      </c>
      <c r="AD32" s="44">
        <f t="shared" si="9"/>
        <v>-2</v>
      </c>
      <c r="AE32" s="44">
        <f t="shared" si="10"/>
        <v>3</v>
      </c>
      <c r="AF32" s="43">
        <f t="shared" si="11"/>
        <v>2</v>
      </c>
      <c r="AG32" s="8" t="str">
        <f>Vzorci_vnosov!$A$32</f>
        <v>Am</v>
      </c>
      <c r="AH32" s="45" t="str">
        <f t="shared" si="12"/>
        <v>L</v>
      </c>
      <c r="AI32" s="45" t="str">
        <f t="shared" si="13"/>
        <v>T</v>
      </c>
      <c r="AJ32" s="45" t="str">
        <f t="shared" si="14"/>
        <v>X</v>
      </c>
      <c r="AK32" s="45" t="str">
        <f t="shared" si="15"/>
        <v>D</v>
      </c>
      <c r="AL32" s="45" t="str">
        <f t="shared" si="16"/>
        <v>X</v>
      </c>
      <c r="AM32" s="45" t="str">
        <f t="shared" si="17"/>
        <v>$</v>
      </c>
      <c r="AN32" s="45" t="str">
        <f t="shared" si="18"/>
        <v>U</v>
      </c>
      <c r="AO32" s="45" t="str">
        <f t="shared" si="19"/>
        <v>D</v>
      </c>
      <c r="AP32" s="45" t="str">
        <f t="shared" si="20"/>
        <v>☻</v>
      </c>
      <c r="AQ32" s="45" t="str">
        <f t="shared" si="21"/>
        <v>2</v>
      </c>
      <c r="AR32" s="45" t="str">
        <f t="shared" si="22"/>
        <v>R</v>
      </c>
      <c r="AS32" s="45" t="str">
        <f t="shared" si="23"/>
        <v>D</v>
      </c>
      <c r="AT32" s="45" t="str">
        <f t="shared" si="24"/>
        <v>X</v>
      </c>
      <c r="AU32" s="45" t="str">
        <f t="shared" si="25"/>
        <v>T</v>
      </c>
      <c r="AV32" s="45" t="str">
        <f t="shared" si="26"/>
        <v>☺</v>
      </c>
      <c r="AW32" s="45" t="str">
        <f t="shared" si="27"/>
        <v/>
      </c>
      <c r="AX32" s="45" t="str">
        <f t="shared" si="28"/>
        <v>O</v>
      </c>
      <c r="AY32" s="4"/>
      <c r="AZ32" s="4"/>
      <c r="BA32" s="4"/>
      <c r="BB32" s="4"/>
      <c r="BC32" s="4"/>
      <c r="BD32" s="4"/>
      <c r="BE32" s="4"/>
      <c r="BF32" s="4"/>
      <c r="BG32" s="46"/>
      <c r="BH32" s="46"/>
      <c r="BI32" s="46"/>
      <c r="BJ32" s="46"/>
      <c r="BK32" s="46"/>
    </row>
    <row r="33" spans="1:63" ht="12.75" customHeight="1">
      <c r="AG33" s="5" t="str">
        <f>Vzorci_vnosov!$A$33</f>
        <v>Am☻</v>
      </c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</row>
    <row r="34" spans="1:63" ht="12.75" customHeight="1">
      <c r="C34" s="6" t="str">
        <f>$C$1</f>
        <v>GOR</v>
      </c>
      <c r="D34" s="6" t="str">
        <f>$D$1</f>
        <v>ŠOŠ</v>
      </c>
      <c r="E34" s="6" t="str">
        <f>$E$1</f>
        <v>PIN</v>
      </c>
      <c r="F34" s="6" t="str">
        <f>$F$1</f>
        <v>KON</v>
      </c>
      <c r="G34" s="6" t="str">
        <f>$G$1</f>
        <v>ORO</v>
      </c>
      <c r="H34" s="6" t="str">
        <f>$H$1</f>
        <v>MIO</v>
      </c>
      <c r="I34" s="6" t="str">
        <f>$I$1</f>
        <v>BOŽ</v>
      </c>
      <c r="J34" s="6" t="str">
        <f>$J$1</f>
        <v>TOM</v>
      </c>
      <c r="K34" s="6" t="str">
        <f>$K$1</f>
        <v>MŠŠ</v>
      </c>
      <c r="L34" s="6" t="str">
        <f>$L$1</f>
        <v>ŽIV</v>
      </c>
      <c r="M34" s="6" t="str">
        <f>$M$1</f>
        <v>TAL</v>
      </c>
      <c r="N34" s="6" t="str">
        <f>$N$1</f>
        <v>PIR</v>
      </c>
      <c r="O34" s="6" t="str">
        <f>$O$1</f>
        <v>HOL</v>
      </c>
      <c r="P34" s="6" t="str">
        <f>$P$1</f>
        <v>BUT</v>
      </c>
      <c r="Q34" s="6" t="str">
        <f>$Q$1</f>
        <v>ŽRJ</v>
      </c>
      <c r="R34" s="6" t="str">
        <f>$R$1</f>
        <v>NOV3</v>
      </c>
      <c r="S34" s="6" t="str">
        <f>januar!$S$1</f>
        <v>JNK</v>
      </c>
      <c r="AG34" s="17" t="str">
        <f>Vzorci_vnosov!$A$34</f>
        <v>Am☺</v>
      </c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</row>
    <row r="35" spans="1:63" ht="17" customHeight="1">
      <c r="B35" s="64" t="str">
        <f>Vzorci_vnosov!$A$20</f>
        <v>☺</v>
      </c>
      <c r="C35" s="65">
        <f t="shared" ref="C35:S35" si="29">COUNTIF(AH2:AH32,"☺")</f>
        <v>0</v>
      </c>
      <c r="D35" s="65">
        <f t="shared" si="29"/>
        <v>0</v>
      </c>
      <c r="E35" s="65">
        <f t="shared" si="29"/>
        <v>0</v>
      </c>
      <c r="F35" s="65">
        <f t="shared" si="29"/>
        <v>0</v>
      </c>
      <c r="G35" s="65">
        <f t="shared" si="29"/>
        <v>3</v>
      </c>
      <c r="H35" s="65">
        <f t="shared" si="29"/>
        <v>2</v>
      </c>
      <c r="I35" s="65">
        <f t="shared" si="29"/>
        <v>4</v>
      </c>
      <c r="J35" s="65">
        <f t="shared" si="29"/>
        <v>2</v>
      </c>
      <c r="K35" s="65">
        <f t="shared" si="29"/>
        <v>0</v>
      </c>
      <c r="L35" s="65">
        <f t="shared" si="29"/>
        <v>4</v>
      </c>
      <c r="M35" s="65">
        <f t="shared" si="29"/>
        <v>0</v>
      </c>
      <c r="N35" s="65">
        <f t="shared" si="29"/>
        <v>3</v>
      </c>
      <c r="O35" s="65">
        <f t="shared" si="29"/>
        <v>0</v>
      </c>
      <c r="P35" s="65">
        <f t="shared" si="29"/>
        <v>3</v>
      </c>
      <c r="Q35" s="65">
        <f t="shared" si="29"/>
        <v>3</v>
      </c>
      <c r="R35" s="65">
        <f t="shared" si="29"/>
        <v>0</v>
      </c>
      <c r="S35" s="65">
        <f t="shared" si="29"/>
        <v>2</v>
      </c>
      <c r="AG35" s="8" t="str">
        <f>Vzorci_vnosov!$A$35</f>
        <v>Ta</v>
      </c>
    </row>
    <row r="36" spans="1:63" ht="17" customHeight="1">
      <c r="A36" s="66"/>
      <c r="B36" s="8" t="str">
        <f>Vzorci_vnosov!$A$16</f>
        <v>☻</v>
      </c>
      <c r="C36" s="65">
        <f t="shared" ref="C36:S36" si="30">COUNTIF(AH2:AH32,"☻")</f>
        <v>0</v>
      </c>
      <c r="D36" s="65">
        <f t="shared" si="30"/>
        <v>4</v>
      </c>
      <c r="E36" s="65">
        <f t="shared" si="30"/>
        <v>5</v>
      </c>
      <c r="F36" s="65">
        <f t="shared" si="30"/>
        <v>4</v>
      </c>
      <c r="G36" s="65">
        <f t="shared" si="30"/>
        <v>0</v>
      </c>
      <c r="H36" s="65">
        <f t="shared" si="30"/>
        <v>0</v>
      </c>
      <c r="I36" s="65">
        <f t="shared" si="30"/>
        <v>0</v>
      </c>
      <c r="J36" s="65">
        <f t="shared" si="30"/>
        <v>3</v>
      </c>
      <c r="K36" s="65">
        <f t="shared" si="30"/>
        <v>5</v>
      </c>
      <c r="L36" s="65">
        <f t="shared" si="30"/>
        <v>0</v>
      </c>
      <c r="M36" s="65">
        <f t="shared" si="30"/>
        <v>0</v>
      </c>
      <c r="N36" s="65">
        <f t="shared" si="30"/>
        <v>3</v>
      </c>
      <c r="O36" s="65">
        <f t="shared" si="30"/>
        <v>0</v>
      </c>
      <c r="P36" s="65">
        <f t="shared" si="30"/>
        <v>0</v>
      </c>
      <c r="Q36" s="65">
        <f t="shared" si="30"/>
        <v>0</v>
      </c>
      <c r="R36" s="65">
        <f t="shared" si="30"/>
        <v>0</v>
      </c>
      <c r="S36" s="65">
        <f t="shared" si="30"/>
        <v>0</v>
      </c>
      <c r="T36" s="65"/>
      <c r="U36" s="67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9"/>
      <c r="AZ36" s="69"/>
      <c r="BA36" s="69"/>
      <c r="BB36" s="69"/>
      <c r="BC36" s="69"/>
      <c r="BD36" s="69"/>
      <c r="BE36" s="69"/>
      <c r="BF36" s="69"/>
      <c r="BG36" s="68"/>
      <c r="BH36" s="68"/>
      <c r="BI36" s="68"/>
      <c r="BJ36" s="68"/>
      <c r="BK36" s="68"/>
    </row>
    <row r="37" spans="1:63" ht="17" customHeight="1">
      <c r="A37" s="66"/>
      <c r="B37" s="18" t="str">
        <f>Vzorci_vnosov!$A$42</f>
        <v>Σ</v>
      </c>
      <c r="C37" s="70">
        <f t="shared" ref="C37:S37" si="31">SUM(C35:C36)</f>
        <v>0</v>
      </c>
      <c r="D37" s="70">
        <f t="shared" si="31"/>
        <v>4</v>
      </c>
      <c r="E37" s="70">
        <f t="shared" si="31"/>
        <v>5</v>
      </c>
      <c r="F37" s="70">
        <f t="shared" si="31"/>
        <v>4</v>
      </c>
      <c r="G37" s="70">
        <f t="shared" si="31"/>
        <v>3</v>
      </c>
      <c r="H37" s="70">
        <f t="shared" si="31"/>
        <v>2</v>
      </c>
      <c r="I37" s="70">
        <f t="shared" si="31"/>
        <v>4</v>
      </c>
      <c r="J37" s="70">
        <f t="shared" si="31"/>
        <v>5</v>
      </c>
      <c r="K37" s="70">
        <f t="shared" si="31"/>
        <v>5</v>
      </c>
      <c r="L37" s="70">
        <f t="shared" si="31"/>
        <v>4</v>
      </c>
      <c r="M37" s="70">
        <f t="shared" si="31"/>
        <v>0</v>
      </c>
      <c r="N37" s="70">
        <f t="shared" si="31"/>
        <v>6</v>
      </c>
      <c r="O37" s="70">
        <f t="shared" si="31"/>
        <v>0</v>
      </c>
      <c r="P37" s="70">
        <f t="shared" si="31"/>
        <v>3</v>
      </c>
      <c r="Q37" s="70">
        <f t="shared" si="31"/>
        <v>3</v>
      </c>
      <c r="R37" s="70">
        <f t="shared" si="31"/>
        <v>0</v>
      </c>
      <c r="S37" s="70">
        <f t="shared" si="31"/>
        <v>2</v>
      </c>
      <c r="T37" s="65"/>
      <c r="U37" s="67"/>
      <c r="V37" s="34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9"/>
      <c r="AZ37" s="69"/>
      <c r="BA37" s="69"/>
      <c r="BB37" s="69"/>
      <c r="BC37" s="69"/>
      <c r="BD37" s="69"/>
      <c r="BE37" s="69"/>
      <c r="BF37" s="69"/>
      <c r="BG37" s="68"/>
      <c r="BH37" s="68"/>
      <c r="BI37" s="68"/>
      <c r="BJ37" s="68"/>
      <c r="BK37" s="68"/>
    </row>
    <row r="38" spans="1:63" ht="17" customHeight="1">
      <c r="A38" s="66"/>
      <c r="B38" s="5" t="str">
        <f>Vzorci_vnosov!$A$6</f>
        <v>KVIT</v>
      </c>
      <c r="C38" s="65">
        <f t="shared" ref="C38:S38" si="32">COUNTIF(C2:C32,"KVIT")+COUNTIF(C2:C32,"51KVIT")+COUNTIF(C2:C32,"52KVIT")+COUNTIF(C2:C32,"KVIT$")+COUNTIF(C2:C32,"KVIT☻")+COUNTIF(C2:C32,"KVIT☺")</f>
        <v>0</v>
      </c>
      <c r="D38" s="65">
        <f t="shared" si="32"/>
        <v>12</v>
      </c>
      <c r="E38" s="65">
        <f t="shared" si="32"/>
        <v>11</v>
      </c>
      <c r="F38" s="65">
        <f t="shared" si="32"/>
        <v>12</v>
      </c>
      <c r="G38" s="65">
        <f t="shared" si="32"/>
        <v>0</v>
      </c>
      <c r="H38" s="65">
        <f t="shared" si="32"/>
        <v>0</v>
      </c>
      <c r="I38" s="65">
        <f t="shared" si="32"/>
        <v>0</v>
      </c>
      <c r="J38" s="65">
        <f t="shared" si="32"/>
        <v>4</v>
      </c>
      <c r="K38" s="65">
        <f t="shared" si="32"/>
        <v>10</v>
      </c>
      <c r="L38" s="65">
        <f t="shared" si="32"/>
        <v>0</v>
      </c>
      <c r="M38" s="65">
        <f t="shared" si="32"/>
        <v>0</v>
      </c>
      <c r="N38" s="65">
        <f t="shared" si="32"/>
        <v>4</v>
      </c>
      <c r="O38" s="65">
        <f t="shared" si="32"/>
        <v>0</v>
      </c>
      <c r="P38" s="65">
        <f t="shared" si="32"/>
        <v>8</v>
      </c>
      <c r="Q38" s="65">
        <f t="shared" si="32"/>
        <v>0</v>
      </c>
      <c r="R38" s="65">
        <f t="shared" si="32"/>
        <v>0</v>
      </c>
      <c r="S38" s="65">
        <f t="shared" si="32"/>
        <v>0</v>
      </c>
      <c r="T38" s="65"/>
      <c r="U38" s="65"/>
      <c r="V38" s="34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9"/>
      <c r="AZ38" s="69"/>
      <c r="BA38" s="69"/>
      <c r="BB38" s="69"/>
      <c r="BC38" s="69"/>
      <c r="BD38" s="69"/>
      <c r="BE38" s="69"/>
      <c r="BF38" s="69"/>
      <c r="BG38" s="68"/>
      <c r="BH38" s="68"/>
      <c r="BI38" s="68"/>
      <c r="BJ38" s="68"/>
      <c r="BK38" s="68"/>
    </row>
    <row r="39" spans="1:63" ht="17" customHeight="1">
      <c r="A39" s="66"/>
      <c r="B39" s="19" t="str">
        <f>Vzorci_vnosov!$A$43</f>
        <v>$</v>
      </c>
      <c r="C39" s="65">
        <f t="shared" ref="C39:S39" si="33">COUNTIF(C2:C32,"51$")+COUNTIF(C2:C32,"52$")+COUNTIF(C2:C32,"kvit$")</f>
        <v>0</v>
      </c>
      <c r="D39" s="65">
        <f t="shared" si="33"/>
        <v>0</v>
      </c>
      <c r="E39" s="65">
        <f t="shared" si="33"/>
        <v>3</v>
      </c>
      <c r="F39" s="65">
        <f t="shared" si="33"/>
        <v>2</v>
      </c>
      <c r="G39" s="65">
        <f t="shared" si="33"/>
        <v>0</v>
      </c>
      <c r="H39" s="65">
        <f t="shared" si="33"/>
        <v>3</v>
      </c>
      <c r="I39" s="65">
        <f t="shared" si="33"/>
        <v>2</v>
      </c>
      <c r="J39" s="65">
        <f t="shared" si="33"/>
        <v>0</v>
      </c>
      <c r="K39" s="65">
        <f t="shared" si="33"/>
        <v>1</v>
      </c>
      <c r="L39" s="65">
        <f t="shared" si="33"/>
        <v>1</v>
      </c>
      <c r="M39" s="65">
        <f t="shared" si="33"/>
        <v>0</v>
      </c>
      <c r="N39" s="65">
        <f t="shared" si="33"/>
        <v>2</v>
      </c>
      <c r="O39" s="65">
        <f t="shared" si="33"/>
        <v>0</v>
      </c>
      <c r="P39" s="65">
        <f t="shared" si="33"/>
        <v>3</v>
      </c>
      <c r="Q39" s="65">
        <f t="shared" si="33"/>
        <v>2</v>
      </c>
      <c r="R39" s="65">
        <f t="shared" si="33"/>
        <v>0</v>
      </c>
      <c r="S39" s="65">
        <f t="shared" si="33"/>
        <v>0</v>
      </c>
      <c r="T39" s="65"/>
      <c r="U39" s="65"/>
      <c r="V39" s="34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2"/>
      <c r="AZ39" s="72"/>
      <c r="BA39" s="72"/>
      <c r="BB39" s="72"/>
      <c r="BC39" s="72"/>
      <c r="BD39" s="72"/>
      <c r="BE39" s="72"/>
      <c r="BF39" s="72"/>
      <c r="BG39" s="71"/>
      <c r="BH39" s="71"/>
      <c r="BI39" s="71"/>
      <c r="BJ39" s="71"/>
      <c r="BK39" s="71"/>
    </row>
    <row r="40" spans="1:63" ht="17" customHeight="1">
      <c r="B40" s="25" t="str">
        <f>Vzorci_vnosov!$A$12</f>
        <v>D</v>
      </c>
      <c r="C40" s="65">
        <f t="shared" ref="C40:S40" si="34">COUNTIF(C2:C32,"D")</f>
        <v>2</v>
      </c>
      <c r="D40" s="65">
        <f t="shared" si="34"/>
        <v>3</v>
      </c>
      <c r="E40" s="65">
        <f t="shared" si="34"/>
        <v>0</v>
      </c>
      <c r="F40" s="65">
        <f t="shared" si="34"/>
        <v>5</v>
      </c>
      <c r="G40" s="65">
        <f t="shared" si="34"/>
        <v>6</v>
      </c>
      <c r="H40" s="65">
        <f t="shared" si="34"/>
        <v>4</v>
      </c>
      <c r="I40" s="65">
        <f t="shared" si="34"/>
        <v>1</v>
      </c>
      <c r="J40" s="65">
        <f t="shared" si="34"/>
        <v>8</v>
      </c>
      <c r="K40" s="65">
        <f t="shared" si="34"/>
        <v>1</v>
      </c>
      <c r="L40" s="65">
        <f t="shared" si="34"/>
        <v>4</v>
      </c>
      <c r="M40" s="65">
        <f t="shared" si="34"/>
        <v>0</v>
      </c>
      <c r="N40" s="65">
        <f t="shared" si="34"/>
        <v>3</v>
      </c>
      <c r="O40" s="65">
        <f t="shared" si="34"/>
        <v>1</v>
      </c>
      <c r="P40" s="65">
        <f t="shared" si="34"/>
        <v>6</v>
      </c>
      <c r="Q40" s="65">
        <f t="shared" si="34"/>
        <v>0</v>
      </c>
      <c r="R40" s="65">
        <f t="shared" si="34"/>
        <v>0</v>
      </c>
      <c r="S40" s="65">
        <f t="shared" si="34"/>
        <v>0</v>
      </c>
      <c r="AG40" s="14" t="str">
        <f>Vzorci_vnosov!$A$40</f>
        <v>Rf☺</v>
      </c>
    </row>
    <row r="41" spans="1:63" ht="17" customHeight="1">
      <c r="B41" s="25" t="str">
        <f>Vzorci_vnosov!$A$15</f>
        <v>SO</v>
      </c>
      <c r="C41" s="65">
        <f t="shared" ref="C41:S41" si="35">COUNTIF(C2:C32,"SO")</f>
        <v>0</v>
      </c>
      <c r="D41" s="65">
        <f t="shared" si="35"/>
        <v>0</v>
      </c>
      <c r="E41" s="65">
        <f t="shared" si="35"/>
        <v>0</v>
      </c>
      <c r="F41" s="65">
        <f t="shared" si="35"/>
        <v>0</v>
      </c>
      <c r="G41" s="65">
        <f t="shared" si="35"/>
        <v>0</v>
      </c>
      <c r="H41" s="65">
        <f t="shared" si="35"/>
        <v>0</v>
      </c>
      <c r="I41" s="65">
        <f t="shared" si="35"/>
        <v>0</v>
      </c>
      <c r="J41" s="65">
        <f t="shared" si="35"/>
        <v>0</v>
      </c>
      <c r="K41" s="65">
        <f t="shared" si="35"/>
        <v>0</v>
      </c>
      <c r="L41" s="65">
        <f t="shared" si="35"/>
        <v>0</v>
      </c>
      <c r="M41" s="65">
        <f t="shared" si="35"/>
        <v>0</v>
      </c>
      <c r="N41" s="65">
        <f t="shared" si="35"/>
        <v>0</v>
      </c>
      <c r="O41" s="65">
        <f t="shared" si="35"/>
        <v>0</v>
      </c>
      <c r="P41" s="65">
        <f t="shared" si="35"/>
        <v>0</v>
      </c>
      <c r="Q41" s="65">
        <f t="shared" si="35"/>
        <v>0</v>
      </c>
      <c r="R41" s="65">
        <f t="shared" si="35"/>
        <v>0</v>
      </c>
      <c r="S41" s="65">
        <f t="shared" si="35"/>
        <v>21</v>
      </c>
      <c r="AG41" s="8" t="str">
        <f>Vzorci_vnosov!$A$41</f>
        <v>TAV</v>
      </c>
    </row>
    <row r="42" spans="1:63" ht="17" customHeight="1">
      <c r="B42" s="25" t="str">
        <f>Vzorci_vnosov!$A$13</f>
        <v>BOL</v>
      </c>
      <c r="C42" s="65">
        <f t="shared" ref="C42:S42" si="36">COUNTIF(C2:C32,"BOL")</f>
        <v>2</v>
      </c>
      <c r="D42" s="65">
        <f t="shared" si="36"/>
        <v>0</v>
      </c>
      <c r="E42" s="65">
        <f t="shared" si="36"/>
        <v>0</v>
      </c>
      <c r="F42" s="65">
        <f t="shared" si="36"/>
        <v>0</v>
      </c>
      <c r="G42" s="65">
        <f t="shared" si="36"/>
        <v>0</v>
      </c>
      <c r="H42" s="65">
        <f t="shared" si="36"/>
        <v>0</v>
      </c>
      <c r="I42" s="65">
        <f t="shared" si="36"/>
        <v>0</v>
      </c>
      <c r="J42" s="65">
        <f t="shared" si="36"/>
        <v>0</v>
      </c>
      <c r="K42" s="65">
        <f t="shared" si="36"/>
        <v>3</v>
      </c>
      <c r="L42" s="65">
        <f t="shared" si="36"/>
        <v>0</v>
      </c>
      <c r="M42" s="65">
        <f t="shared" si="36"/>
        <v>0</v>
      </c>
      <c r="N42" s="65">
        <f t="shared" si="36"/>
        <v>0</v>
      </c>
      <c r="O42" s="65">
        <f t="shared" si="36"/>
        <v>0</v>
      </c>
      <c r="P42" s="65">
        <f t="shared" si="36"/>
        <v>0</v>
      </c>
      <c r="Q42" s="65">
        <f t="shared" si="36"/>
        <v>0</v>
      </c>
      <c r="R42" s="65">
        <f t="shared" si="36"/>
        <v>0</v>
      </c>
      <c r="S42" s="65">
        <f t="shared" si="36"/>
        <v>0</v>
      </c>
    </row>
    <row r="43" spans="1:63" ht="17" customHeight="1">
      <c r="B43" s="21" t="str">
        <f>Vzorci_vnosov!$A$11</f>
        <v>X</v>
      </c>
      <c r="C43" s="65">
        <f t="shared" ref="C43:S43" si="37">COUNTIF(C2:C32,"X")</f>
        <v>2</v>
      </c>
      <c r="D43" s="65">
        <f t="shared" si="37"/>
        <v>2</v>
      </c>
      <c r="E43" s="65">
        <f t="shared" si="37"/>
        <v>3</v>
      </c>
      <c r="F43" s="65">
        <f t="shared" si="37"/>
        <v>1</v>
      </c>
      <c r="G43" s="65">
        <f t="shared" si="37"/>
        <v>1</v>
      </c>
      <c r="H43" s="65">
        <f t="shared" si="37"/>
        <v>2</v>
      </c>
      <c r="I43" s="65">
        <f t="shared" si="37"/>
        <v>4</v>
      </c>
      <c r="J43" s="65">
        <f t="shared" si="37"/>
        <v>4</v>
      </c>
      <c r="K43" s="65">
        <f t="shared" si="37"/>
        <v>3</v>
      </c>
      <c r="L43" s="65">
        <f t="shared" si="37"/>
        <v>3</v>
      </c>
      <c r="M43" s="65">
        <f t="shared" si="37"/>
        <v>0</v>
      </c>
      <c r="N43" s="65">
        <f t="shared" si="37"/>
        <v>5</v>
      </c>
      <c r="O43" s="65">
        <f t="shared" si="37"/>
        <v>11</v>
      </c>
      <c r="P43" s="65">
        <f t="shared" si="37"/>
        <v>2</v>
      </c>
      <c r="Q43" s="65">
        <f t="shared" si="37"/>
        <v>2</v>
      </c>
      <c r="R43" s="65">
        <f t="shared" si="37"/>
        <v>0</v>
      </c>
      <c r="S43" s="65">
        <f t="shared" si="37"/>
        <v>0</v>
      </c>
    </row>
    <row r="44" spans="1:63" ht="17" customHeight="1">
      <c r="B44" s="20" t="s">
        <v>58</v>
      </c>
      <c r="C44" s="65">
        <f>COUNTIF(U2:U32,"KOS")</f>
        <v>0</v>
      </c>
      <c r="D44" s="65">
        <f>COUNTIF(U2:U32,"ŠOŠ")</f>
        <v>3</v>
      </c>
      <c r="E44" s="65">
        <f>COUNTIF(U2:U32,"PIN")</f>
        <v>5</v>
      </c>
      <c r="F44" s="65">
        <f>COUNTIF(U2:U32,"KON")</f>
        <v>4</v>
      </c>
      <c r="G44" s="65">
        <f>COUNTIF(U2:U32,"oro")</f>
        <v>0</v>
      </c>
      <c r="H44" s="65">
        <f>COUNTIF(U2:U32,"MIO")</f>
        <v>1</v>
      </c>
      <c r="I44" s="65">
        <f>COUNTIF(U2:U32,"BOŽ")</f>
        <v>7</v>
      </c>
      <c r="J44" s="65">
        <f>COUNTIF(U2:U32,"TOM")</f>
        <v>2</v>
      </c>
      <c r="K44" s="65">
        <f>COUNTIF(U2:U32,"MŠŠ")</f>
        <v>0</v>
      </c>
      <c r="L44" s="65">
        <f>COUNTIF(U2:U32,"ŽIV")</f>
        <v>1</v>
      </c>
      <c r="M44" s="65">
        <f>COUNTIF(U2:U32,"TAL")</f>
        <v>0</v>
      </c>
      <c r="N44" s="65">
        <f>COUNTIF(U2:U32,"PIR")</f>
        <v>2</v>
      </c>
      <c r="O44" s="65">
        <f>COUNTIF(U2:U32,"HOL")</f>
        <v>0</v>
      </c>
      <c r="P44" s="65">
        <f>COUNTIF(U2:U32,P1)</f>
        <v>1</v>
      </c>
      <c r="Q44" s="65">
        <f>COUNTIF(U2:U32,Q1)</f>
        <v>5</v>
      </c>
      <c r="R44" s="65">
        <f>COUNTIF(U2:U32,R1)</f>
        <v>0</v>
      </c>
      <c r="S44" s="65">
        <f>COUNTIF(V2:V32,S1)</f>
        <v>0</v>
      </c>
    </row>
    <row r="45" spans="1:63" ht="17" customHeight="1">
      <c r="B45" s="21" t="str">
        <f>Vzorci_vnosov!$A$45</f>
        <v>¶</v>
      </c>
      <c r="C45" s="65">
        <f t="shared" ref="C45:S45" si="38">COUNTIF(C2:C32,"51¶")+COUNTIF(C2:C32,"52¶")+COUNTIF(C2:C32,"kvit¶")</f>
        <v>3</v>
      </c>
      <c r="D45" s="65">
        <f t="shared" si="38"/>
        <v>0</v>
      </c>
      <c r="E45" s="65">
        <f t="shared" si="38"/>
        <v>2</v>
      </c>
      <c r="F45" s="65">
        <f t="shared" si="38"/>
        <v>1</v>
      </c>
      <c r="G45" s="65">
        <f t="shared" si="38"/>
        <v>0</v>
      </c>
      <c r="H45" s="65">
        <f t="shared" si="38"/>
        <v>2</v>
      </c>
      <c r="I45" s="65">
        <f t="shared" si="38"/>
        <v>0</v>
      </c>
      <c r="J45" s="65">
        <f t="shared" si="38"/>
        <v>0</v>
      </c>
      <c r="K45" s="65">
        <f t="shared" si="38"/>
        <v>2</v>
      </c>
      <c r="L45" s="65">
        <f t="shared" si="38"/>
        <v>0</v>
      </c>
      <c r="M45" s="65">
        <f t="shared" si="38"/>
        <v>0</v>
      </c>
      <c r="N45" s="65">
        <f t="shared" si="38"/>
        <v>2</v>
      </c>
      <c r="O45" s="65">
        <f t="shared" si="38"/>
        <v>2</v>
      </c>
      <c r="P45" s="65">
        <f t="shared" si="38"/>
        <v>0</v>
      </c>
      <c r="Q45" s="65">
        <f t="shared" si="38"/>
        <v>6</v>
      </c>
      <c r="R45" s="65">
        <f t="shared" si="38"/>
        <v>0</v>
      </c>
      <c r="S45" s="65">
        <f t="shared" si="38"/>
        <v>0</v>
      </c>
    </row>
    <row r="46" spans="1:63" ht="17" customHeight="1">
      <c r="B46" s="25" t="str">
        <f>Vzorci_vnosov!$A$8</f>
        <v>U</v>
      </c>
      <c r="C46" s="65">
        <f t="shared" ref="C46:S46" si="39">COUNTIF(C2:C32,"U☺")+COUNTIF(C2:C32,"U☻")+COUNTIF(C2:C32,"U")</f>
        <v>5</v>
      </c>
      <c r="D46" s="65">
        <f t="shared" si="39"/>
        <v>0</v>
      </c>
      <c r="E46" s="65">
        <f t="shared" si="39"/>
        <v>0</v>
      </c>
      <c r="F46" s="65">
        <f t="shared" si="39"/>
        <v>0</v>
      </c>
      <c r="G46" s="65">
        <f t="shared" si="39"/>
        <v>1</v>
      </c>
      <c r="H46" s="65">
        <f t="shared" si="39"/>
        <v>1</v>
      </c>
      <c r="I46" s="65">
        <f t="shared" si="39"/>
        <v>4</v>
      </c>
      <c r="J46" s="65">
        <f t="shared" si="39"/>
        <v>2</v>
      </c>
      <c r="K46" s="65">
        <f t="shared" si="39"/>
        <v>1</v>
      </c>
      <c r="L46" s="65">
        <f t="shared" si="39"/>
        <v>2</v>
      </c>
      <c r="M46" s="65">
        <f t="shared" si="39"/>
        <v>0</v>
      </c>
      <c r="N46" s="65">
        <f t="shared" si="39"/>
        <v>1</v>
      </c>
      <c r="O46" s="65">
        <f t="shared" si="39"/>
        <v>2</v>
      </c>
      <c r="P46" s="65">
        <f t="shared" si="39"/>
        <v>0</v>
      </c>
      <c r="Q46" s="65">
        <f t="shared" si="39"/>
        <v>1</v>
      </c>
      <c r="R46" s="65">
        <f t="shared" si="39"/>
        <v>0</v>
      </c>
      <c r="S46" s="65">
        <f t="shared" si="39"/>
        <v>0</v>
      </c>
    </row>
  </sheetData>
  <conditionalFormatting sqref="AD2:AD32">
    <cfRule type="cellIs" dxfId="393" priority="5" stopIfTrue="1" operator="notEqual">
      <formula>0</formula>
    </cfRule>
  </conditionalFormatting>
  <conditionalFormatting sqref="V2:AC32">
    <cfRule type="cellIs" dxfId="392" priority="18" stopIfTrue="1" operator="lessThan">
      <formula>1</formula>
    </cfRule>
  </conditionalFormatting>
  <conditionalFormatting sqref="AF2:AF32">
    <cfRule type="cellIs" dxfId="391" priority="8" stopIfTrue="1" operator="lessThan">
      <formula>2</formula>
    </cfRule>
  </conditionalFormatting>
  <conditionalFormatting sqref="AE2:AE32">
    <cfRule type="cellIs" dxfId="390" priority="6" stopIfTrue="1" operator="equal">
      <formula>1</formula>
    </cfRule>
  </conditionalFormatting>
  <conditionalFormatting sqref="AE2:AE32">
    <cfRule type="cellIs" dxfId="389" priority="7" stopIfTrue="1" operator="greaterThan">
      <formula>1</formula>
    </cfRule>
  </conditionalFormatting>
  <conditionalFormatting sqref="V2:AC32">
    <cfRule type="cellIs" dxfId="388" priority="19" stopIfTrue="1" operator="greaterThan">
      <formula>1</formula>
    </cfRule>
  </conditionalFormatting>
  <conditionalFormatting sqref="AF2:AF32">
    <cfRule type="cellIs" dxfId="387" priority="9" stopIfTrue="1" operator="greaterThan">
      <formula>2</formula>
    </cfRule>
  </conditionalFormatting>
  <conditionalFormatting sqref="M14:M18">
    <cfRule type="expression" dxfId="386" priority="14" stopIfTrue="1">
      <formula>WEEKDAY($A14,2)=6</formula>
    </cfRule>
  </conditionalFormatting>
  <conditionalFormatting sqref="M14:M18">
    <cfRule type="expression" dxfId="385" priority="15" stopIfTrue="1">
      <formula>WEEKDAY($A14,2)=7</formula>
    </cfRule>
  </conditionalFormatting>
  <conditionalFormatting sqref="D18">
    <cfRule type="expression" dxfId="384" priority="16" stopIfTrue="1">
      <formula>WEEKDAY($A18,2)=6</formula>
    </cfRule>
  </conditionalFormatting>
  <conditionalFormatting sqref="D18">
    <cfRule type="expression" dxfId="383" priority="17" stopIfTrue="1">
      <formula>WEEKDAY($A18,2)=7</formula>
    </cfRule>
  </conditionalFormatting>
  <conditionalFormatting sqref="A2:D3 F2 H2:R2 E3:M3 O3:P3 A4:B4 M4 C5:E6 G5:M6 O5:P6 R3:R5 T2:U5 Q6:U6 R7:R11 T7:U9 T10:T11 C12:C13 E12:J13 L12:U12 K13:U13 L17:L18 R14:R18 T14:T18 C19:D20 F19:J19 L19:U19 E20:J20 M20:U20 T21:T24 D25 R21:R25 T25:U25 C26:D27 F26:H27 J26:O27 Q26:U26 P27:U27 D31 R28:R32 T28:T32">
    <cfRule type="expression" dxfId="382" priority="1" stopIfTrue="1">
      <formula>WEEKDAY($A2,2)=6</formula>
    </cfRule>
  </conditionalFormatting>
  <conditionalFormatting sqref="G2">
    <cfRule type="expression" dxfId="381" priority="3" stopIfTrue="1">
      <formula>WEEKDAY($A2,2)=6</formula>
    </cfRule>
  </conditionalFormatting>
  <conditionalFormatting sqref="A2:D3 F2 H2:R2 E3:M3 O3:P3 A4:B4 M4 C5:E6 G5:M6 O5:P6 R3:R5 T2:U5 Q6:U6 R7:R11 T7:U9 T10:T11 C12:C13 E12:J13 L12:U12 K13:U13 L17:L18 R14:R18 T14:T18 C19:D20 F19:J19 L19:U19 E20:J20 M20:U20 T21:T24 D25 R21:R25 T25:U25 C26:D27 F26:H27 J26:O27 Q26:U26 P27:U27 D31 R28:R32 T28:T32">
    <cfRule type="expression" dxfId="380" priority="2" stopIfTrue="1">
      <formula>WEEKDAY($A2,2)=7</formula>
    </cfRule>
  </conditionalFormatting>
  <conditionalFormatting sqref="G2">
    <cfRule type="expression" dxfId="379" priority="4" stopIfTrue="1">
      <formula>WEEKDAY($A2,2)=7</formula>
    </cfRule>
  </conditionalFormatting>
  <conditionalFormatting sqref="M21:M25">
    <cfRule type="expression" dxfId="378" priority="20" stopIfTrue="1">
      <formula>WEEKDAY($A21,2)=6</formula>
    </cfRule>
  </conditionalFormatting>
  <conditionalFormatting sqref="M21:M25">
    <cfRule type="expression" dxfId="377" priority="21" stopIfTrue="1">
      <formula>WEEKDAY($A21,2)=7</formula>
    </cfRule>
  </conditionalFormatting>
  <conditionalFormatting sqref="M28:M32">
    <cfRule type="expression" dxfId="376" priority="22" stopIfTrue="1">
      <formula>WEEKDAY($A28,2)=6</formula>
    </cfRule>
  </conditionalFormatting>
  <conditionalFormatting sqref="M28:M32">
    <cfRule type="expression" dxfId="375" priority="23" stopIfTrue="1">
      <formula>WEEKDAY($A28,2)=7</formula>
    </cfRule>
  </conditionalFormatting>
  <conditionalFormatting sqref="S3">
    <cfRule type="expression" dxfId="374" priority="12" stopIfTrue="1">
      <formula>WEEKDAY($A3,2)=6</formula>
    </cfRule>
  </conditionalFormatting>
  <conditionalFormatting sqref="S3">
    <cfRule type="expression" dxfId="373" priority="13" stopIfTrue="1">
      <formula>WEEKDAY($A3,2)=7</formula>
    </cfRule>
  </conditionalFormatting>
  <conditionalFormatting sqref="M7:M11">
    <cfRule type="expression" dxfId="372" priority="10" stopIfTrue="1">
      <formula>WEEKDAY($A7,2)=6</formula>
    </cfRule>
  </conditionalFormatting>
  <conditionalFormatting sqref="M7:M11">
    <cfRule type="expression" dxfId="371" priority="11" stopIfTrue="1">
      <formula>WEEKDAY($A7,2)=7</formula>
    </cfRule>
  </conditionalFormatting>
  <pageMargins left="0.35433070866141703" right="0.27559055118110198" top="0.40275590551181106" bottom="0.23622047244094502" header="0.23622047244094502" footer="0.23622047244094502"/>
  <pageSetup paperSize="0" scale="123" fitToWidth="0" fitToHeight="0" orientation="portrait" horizontalDpi="0" verticalDpi="0" copies="0"/>
  <headerFooter alignWithMargins="0">
    <oddHeader>&amp;L&amp;"Arial,Regular"&amp;12Zadnja sprememba:  &amp;C&amp;"Arial,Regular"&amp;D   &amp;T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46"/>
  <sheetViews>
    <sheetView workbookViewId="0"/>
  </sheetViews>
  <sheetFormatPr baseColWidth="10" defaultRowHeight="17" customHeight="1"/>
  <cols>
    <col min="1" max="1" width="7.19921875" style="60" customWidth="1"/>
    <col min="2" max="2" width="4" style="61" customWidth="1"/>
    <col min="3" max="17" width="5.19921875" style="62" customWidth="1"/>
    <col min="18" max="18" width="5.19921875" style="62" hidden="1" customWidth="1"/>
    <col min="19" max="21" width="5.19921875" style="62" customWidth="1"/>
    <col min="22" max="32" width="4.3984375" style="62" customWidth="1"/>
    <col min="33" max="33" width="4.796875" style="1" customWidth="1"/>
    <col min="34" max="51" width="17.19921875" style="3" hidden="1" customWidth="1"/>
    <col min="52" max="53" width="8.3984375" style="4" customWidth="1"/>
    <col min="54" max="64" width="8.3984375" style="46" customWidth="1"/>
    <col min="65" max="65" width="11" customWidth="1"/>
  </cols>
  <sheetData>
    <row r="1" spans="1:53" ht="19.5" customHeight="1">
      <c r="A1" s="24" t="s">
        <v>64</v>
      </c>
      <c r="B1" s="25"/>
      <c r="C1" s="26" t="str">
        <f>Vzorci_vnosov!$C$2</f>
        <v>GOR</v>
      </c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26" t="str">
        <f>Vzorci_vnosov!$C$14</f>
        <v>HOL</v>
      </c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28" t="s">
        <v>58</v>
      </c>
      <c r="V1" s="29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G1" s="1" t="s">
        <v>78</v>
      </c>
      <c r="AH1" s="73" t="str">
        <f>$C$1</f>
        <v>GOR</v>
      </c>
      <c r="AI1" s="73" t="str">
        <f>$D$1</f>
        <v>ŠOŠ</v>
      </c>
      <c r="AJ1" s="73" t="str">
        <f>$E$1</f>
        <v>PIN</v>
      </c>
      <c r="AK1" s="73" t="str">
        <f>$F$1</f>
        <v>KON</v>
      </c>
      <c r="AL1" s="73" t="str">
        <f>$G$1</f>
        <v>ORO</v>
      </c>
      <c r="AM1" s="73" t="str">
        <f>$H$1</f>
        <v>MIO</v>
      </c>
      <c r="AN1" s="73" t="str">
        <f>$I$1</f>
        <v>BOŽ</v>
      </c>
      <c r="AO1" s="73" t="str">
        <f>$J$1</f>
        <v>TOM</v>
      </c>
      <c r="AP1" s="73" t="str">
        <f>$K$1</f>
        <v>MŠŠ</v>
      </c>
      <c r="AQ1" s="73" t="str">
        <f>$L$1</f>
        <v>ŽIV</v>
      </c>
      <c r="AR1" s="73" t="str">
        <f>$M$1</f>
        <v>TAL</v>
      </c>
      <c r="AS1" s="73" t="str">
        <f>$N$1</f>
        <v>PIR</v>
      </c>
      <c r="AT1" s="73" t="e">
        <f>NA()</f>
        <v>#N/A</v>
      </c>
      <c r="AU1" s="73" t="str">
        <f>$O$1</f>
        <v>HOL</v>
      </c>
      <c r="AV1" s="73" t="str">
        <f>$P$1</f>
        <v>BUT</v>
      </c>
      <c r="AW1" s="73" t="str">
        <f>$Q$1</f>
        <v>ŽRJ</v>
      </c>
      <c r="AX1" s="73" t="str">
        <f>$R$1</f>
        <v>NOV3</v>
      </c>
      <c r="AY1" s="73" t="str">
        <f>$S$1</f>
        <v>JNK</v>
      </c>
    </row>
    <row r="2" spans="1:53" ht="19.5" customHeight="1">
      <c r="A2" s="47">
        <v>43862</v>
      </c>
      <c r="B2" s="48" t="str">
        <f t="shared" ref="B2:B29" si="0">TEXT(A2,"Ddd")</f>
        <v>Sat</v>
      </c>
      <c r="C2" s="4"/>
      <c r="D2" s="41" t="str">
        <f>Vzorci_vnosov!$A$14</f>
        <v>☻</v>
      </c>
      <c r="E2" s="4"/>
      <c r="F2" s="4"/>
      <c r="G2" s="4"/>
      <c r="H2" s="54" t="str">
        <f>Vzorci_vnosov!$A$17</f>
        <v>51$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74" t="s">
        <v>73</v>
      </c>
      <c r="U2" s="26" t="s">
        <v>13</v>
      </c>
      <c r="V2" s="43">
        <f t="shared" ref="V2:V29" si="1">COUNTIF(AH2:AY2,"☻")</f>
        <v>1</v>
      </c>
      <c r="W2" s="43">
        <f t="shared" ref="W2:W29" si="2">COUNTIF(AH2:AY2,"☺")</f>
        <v>0</v>
      </c>
      <c r="X2" s="43">
        <f t="shared" ref="X2:X29" si="3">COUNTIF(C2:S2,"51")+COUNTIF(C2:S2,"51$")+COUNTIF(C2:S2,"51☻")</f>
        <v>1</v>
      </c>
      <c r="Y2" s="43">
        <f t="shared" ref="Y2:Y29" si="4">COUNTIF(C2:S2,"52")+COUNTIF(C2:S2,"52$")+COUNTIF(C2:S2,"52☻")</f>
        <v>0</v>
      </c>
      <c r="Z2" s="43">
        <f t="shared" ref="Z2:Z29" si="5">COUNTIF(C2:S2,"51¶")</f>
        <v>0</v>
      </c>
      <c r="AA2" s="43">
        <f t="shared" ref="AA2:AA29" si="6">COUNTIF(C2:S2,"52¶")</f>
        <v>0</v>
      </c>
      <c r="AB2" s="43">
        <f t="shared" ref="AB2:AB29" si="7">COUNTIF(C2:S2,"U")+COUNTIF(C2:S2,"U☻")+COUNTIF(C2:S2,"U☺")</f>
        <v>0</v>
      </c>
      <c r="AC2" s="43">
        <f t="shared" ref="AC2:AC29" si="8">COUNTIF(C2:S2,"KVIT")+COUNTIF(C2:S2,"KVIT☻")+COUNTIF(C2:S2,"kvit$")</f>
        <v>0</v>
      </c>
      <c r="AD2" s="44">
        <f t="shared" ref="AD2:AD29" si="9">COUNTBLANK(C2:S2)-3</f>
        <v>12</v>
      </c>
      <c r="AE2" s="44">
        <f t="shared" ref="AE2:AE29" si="10">COUNTIF(C2:S2,"x")</f>
        <v>0</v>
      </c>
      <c r="AF2" s="43">
        <f t="shared" ref="AF2:AF29" si="11">COUNTIF(C2:S2,"51")+COUNTIF(C2:S2,"51☻")+COUNTIF(C2:S2,"2")+COUNTIF(C2:S2,"52")+COUNTIF(C2:S2,"52☻")+COUNTIF(C2:S2,"51$")+COUNTIF(C2:S2,"52$")</f>
        <v>1</v>
      </c>
      <c r="AG2" s="5" t="str">
        <f>Vzorci_vnosov!$A$2</f>
        <v>51☻</v>
      </c>
      <c r="AH2" s="45" t="str">
        <f t="shared" ref="AH2:AH32" si="12">RIGHT(C2,1)</f>
        <v/>
      </c>
      <c r="AI2" s="45" t="str">
        <f t="shared" ref="AI2:AI32" si="13">RIGHT(D2,1)</f>
        <v>☻</v>
      </c>
      <c r="AJ2" s="45" t="str">
        <f t="shared" ref="AJ2:AJ32" si="14">RIGHT(E2,1)</f>
        <v/>
      </c>
      <c r="AK2" s="45" t="str">
        <f t="shared" ref="AK2:AK32" si="15">RIGHT(F2,1)</f>
        <v/>
      </c>
      <c r="AL2" s="45" t="str">
        <f t="shared" ref="AL2:AL32" si="16">RIGHT(G2,1)</f>
        <v/>
      </c>
      <c r="AM2" s="45" t="str">
        <f t="shared" ref="AM2:AM32" si="17">RIGHT(H2,1)</f>
        <v>$</v>
      </c>
      <c r="AN2" s="45" t="str">
        <f t="shared" ref="AN2:AN32" si="18">RIGHT(I2,1)</f>
        <v/>
      </c>
      <c r="AO2" s="45" t="str">
        <f t="shared" ref="AO2:AO32" si="19">RIGHT(J2,1)</f>
        <v/>
      </c>
      <c r="AP2" s="45" t="str">
        <f t="shared" ref="AP2:AP32" si="20">RIGHT(K2,1)</f>
        <v/>
      </c>
      <c r="AQ2" s="45" t="str">
        <f t="shared" ref="AQ2:AQ32" si="21">RIGHT(L2,1)</f>
        <v/>
      </c>
      <c r="AR2" s="45" t="str">
        <f t="shared" ref="AR2:AR32" si="22">RIGHT(M2,1)</f>
        <v/>
      </c>
      <c r="AS2" s="45" t="str">
        <f t="shared" ref="AS2:AS32" si="23">RIGHT(N2,1)</f>
        <v/>
      </c>
      <c r="AT2" s="45" t="e">
        <f>NA()</f>
        <v>#N/A</v>
      </c>
      <c r="AU2" s="45" t="str">
        <f t="shared" ref="AU2:AU32" si="24">RIGHT(O2,1)</f>
        <v/>
      </c>
      <c r="AV2" s="45" t="str">
        <f t="shared" ref="AV2:AV32" si="25">RIGHT(P2,1)</f>
        <v/>
      </c>
      <c r="AW2" s="45" t="str">
        <f t="shared" ref="AW2:AW32" si="26">RIGHT(Q2,1)</f>
        <v/>
      </c>
      <c r="AX2" s="45" t="str">
        <f t="shared" ref="AX2:AX32" si="27">RIGHT(R2,1)</f>
        <v/>
      </c>
      <c r="AY2" s="45" t="str">
        <f t="shared" ref="AY2:AY32" si="28">RIGHT(S2,1)</f>
        <v/>
      </c>
    </row>
    <row r="3" spans="1:53" ht="19.5" customHeight="1">
      <c r="A3" s="47">
        <v>43863</v>
      </c>
      <c r="B3" s="48" t="str">
        <f t="shared" si="0"/>
        <v>Sun</v>
      </c>
      <c r="C3" s="49"/>
      <c r="D3" s="41" t="str">
        <f>Vzorci_vnosov!$A$14</f>
        <v>☻</v>
      </c>
      <c r="E3" s="49"/>
      <c r="F3" s="53"/>
      <c r="G3" s="53"/>
      <c r="H3" s="49"/>
      <c r="I3" s="49"/>
      <c r="J3" s="49"/>
      <c r="K3" s="53"/>
      <c r="L3" s="53"/>
      <c r="M3" s="49"/>
      <c r="N3" s="50"/>
      <c r="O3" s="53"/>
      <c r="P3" s="51"/>
      <c r="Q3" s="4"/>
      <c r="R3" s="4"/>
      <c r="S3" s="53"/>
      <c r="T3" s="74" t="s">
        <v>73</v>
      </c>
      <c r="U3" s="26" t="s">
        <v>28</v>
      </c>
      <c r="V3" s="43">
        <f t="shared" si="1"/>
        <v>1</v>
      </c>
      <c r="W3" s="43">
        <f t="shared" si="2"/>
        <v>0</v>
      </c>
      <c r="X3" s="43">
        <f t="shared" si="3"/>
        <v>0</v>
      </c>
      <c r="Y3" s="43">
        <f t="shared" si="4"/>
        <v>0</v>
      </c>
      <c r="Z3" s="43">
        <f t="shared" si="5"/>
        <v>0</v>
      </c>
      <c r="AA3" s="43">
        <f t="shared" si="6"/>
        <v>0</v>
      </c>
      <c r="AB3" s="43">
        <f t="shared" si="7"/>
        <v>0</v>
      </c>
      <c r="AC3" s="43">
        <f t="shared" si="8"/>
        <v>0</v>
      </c>
      <c r="AD3" s="44">
        <f t="shared" si="9"/>
        <v>13</v>
      </c>
      <c r="AE3" s="44">
        <f t="shared" si="10"/>
        <v>0</v>
      </c>
      <c r="AF3" s="43">
        <f t="shared" si="11"/>
        <v>0</v>
      </c>
      <c r="AG3" s="5" t="str">
        <f>Vzorci_vnosov!$A$3</f>
        <v>52☻</v>
      </c>
      <c r="AH3" s="45" t="str">
        <f t="shared" si="12"/>
        <v/>
      </c>
      <c r="AI3" s="45" t="str">
        <f t="shared" si="13"/>
        <v>☻</v>
      </c>
      <c r="AJ3" s="45" t="str">
        <f t="shared" si="14"/>
        <v/>
      </c>
      <c r="AK3" s="45" t="str">
        <f t="shared" si="15"/>
        <v/>
      </c>
      <c r="AL3" s="45" t="str">
        <f t="shared" si="16"/>
        <v/>
      </c>
      <c r="AM3" s="45" t="str">
        <f t="shared" si="17"/>
        <v/>
      </c>
      <c r="AN3" s="45" t="str">
        <f t="shared" si="18"/>
        <v/>
      </c>
      <c r="AO3" s="45" t="str">
        <f t="shared" si="19"/>
        <v/>
      </c>
      <c r="AP3" s="45" t="str">
        <f t="shared" si="20"/>
        <v/>
      </c>
      <c r="AQ3" s="45" t="str">
        <f t="shared" si="21"/>
        <v/>
      </c>
      <c r="AR3" s="45" t="str">
        <f t="shared" si="22"/>
        <v/>
      </c>
      <c r="AS3" s="45" t="str">
        <f t="shared" si="23"/>
        <v/>
      </c>
      <c r="AT3" s="45" t="e">
        <f>NA()</f>
        <v>#N/A</v>
      </c>
      <c r="AU3" s="45" t="str">
        <f t="shared" si="24"/>
        <v/>
      </c>
      <c r="AV3" s="45" t="str">
        <f t="shared" si="25"/>
        <v/>
      </c>
      <c r="AW3" s="45" t="str">
        <f t="shared" si="26"/>
        <v/>
      </c>
      <c r="AX3" s="45" t="str">
        <f t="shared" si="27"/>
        <v/>
      </c>
      <c r="AY3" s="45" t="str">
        <f t="shared" si="28"/>
        <v/>
      </c>
    </row>
    <row r="4" spans="1:53" ht="19.5" customHeight="1">
      <c r="A4" s="47">
        <v>43864</v>
      </c>
      <c r="B4" s="48" t="str">
        <f t="shared" si="0"/>
        <v>Mon</v>
      </c>
      <c r="C4" s="49" t="str">
        <f>Vzorci_vnosov!$A$13</f>
        <v>BOL</v>
      </c>
      <c r="D4" s="53" t="str">
        <f>Vzorci_vnosov!$A$11</f>
        <v>X</v>
      </c>
      <c r="E4" s="53" t="str">
        <f>Vzorci_vnosov!$A$26</f>
        <v>52¶</v>
      </c>
      <c r="F4" s="49" t="str">
        <f>Vzorci_vnosov!$A$6</f>
        <v>KVIT</v>
      </c>
      <c r="G4" s="58" t="str">
        <f>Vzorci_vnosov!$A$28</f>
        <v>KO</v>
      </c>
      <c r="H4" s="49" t="str">
        <f>Vzorci_vnosov!$A$4</f>
        <v>51</v>
      </c>
      <c r="I4" s="51" t="str">
        <f>Vzorci_vnosov!$A$23</f>
        <v>51☺</v>
      </c>
      <c r="J4" s="49" t="str">
        <f>Vzorci_vnosov!$A$5</f>
        <v>52</v>
      </c>
      <c r="K4" s="56" t="str">
        <f>Vzorci_vnosov!$A$19</f>
        <v>KVIT$</v>
      </c>
      <c r="L4" s="49" t="str">
        <f>Vzorci_vnosov!$A$5</f>
        <v>52</v>
      </c>
      <c r="M4" s="52" t="s">
        <v>69</v>
      </c>
      <c r="N4" s="49" t="str">
        <f>Vzorci_vnosov!$A$6</f>
        <v>KVIT</v>
      </c>
      <c r="O4" s="49" t="str">
        <f>Vzorci_vnosov!$A$8</f>
        <v>U</v>
      </c>
      <c r="P4" s="49" t="str">
        <f>Vzorci_vnosov!$A$12</f>
        <v>D</v>
      </c>
      <c r="Q4" s="49" t="str">
        <f>Vzorci_vnosov!$A$8</f>
        <v>U</v>
      </c>
      <c r="R4" s="4"/>
      <c r="S4" s="49" t="str">
        <f>Vzorci_vnosov!$A$15</f>
        <v>SO</v>
      </c>
      <c r="T4" s="74" t="s">
        <v>71</v>
      </c>
      <c r="U4" s="26" t="str">
        <f>Vzorci_vnosov!$C$5</f>
        <v>KON</v>
      </c>
      <c r="V4" s="43">
        <f t="shared" si="1"/>
        <v>0</v>
      </c>
      <c r="W4" s="43">
        <f t="shared" si="2"/>
        <v>1</v>
      </c>
      <c r="X4" s="43">
        <f t="shared" si="3"/>
        <v>1</v>
      </c>
      <c r="Y4" s="43">
        <f t="shared" si="4"/>
        <v>2</v>
      </c>
      <c r="Z4" s="43">
        <f t="shared" si="5"/>
        <v>0</v>
      </c>
      <c r="AA4" s="43">
        <f t="shared" si="6"/>
        <v>1</v>
      </c>
      <c r="AB4" s="43">
        <f t="shared" si="7"/>
        <v>2</v>
      </c>
      <c r="AC4" s="43">
        <f t="shared" si="8"/>
        <v>3</v>
      </c>
      <c r="AD4" s="44">
        <f t="shared" si="9"/>
        <v>-2</v>
      </c>
      <c r="AE4" s="44">
        <f t="shared" si="10"/>
        <v>1</v>
      </c>
      <c r="AF4" s="43">
        <f t="shared" si="11"/>
        <v>3</v>
      </c>
      <c r="AG4" s="5" t="str">
        <f>Vzorci_vnosov!$A$4</f>
        <v>51</v>
      </c>
      <c r="AH4" s="45" t="str">
        <f t="shared" si="12"/>
        <v>L</v>
      </c>
      <c r="AI4" s="45" t="str">
        <f t="shared" si="13"/>
        <v>X</v>
      </c>
      <c r="AJ4" s="45" t="str">
        <f t="shared" si="14"/>
        <v>¶</v>
      </c>
      <c r="AK4" s="45" t="str">
        <f t="shared" si="15"/>
        <v>T</v>
      </c>
      <c r="AL4" s="45" t="str">
        <f t="shared" si="16"/>
        <v>O</v>
      </c>
      <c r="AM4" s="45" t="str">
        <f t="shared" si="17"/>
        <v>1</v>
      </c>
      <c r="AN4" s="45" t="str">
        <f t="shared" si="18"/>
        <v>☺</v>
      </c>
      <c r="AO4" s="45" t="str">
        <f t="shared" si="19"/>
        <v>2</v>
      </c>
      <c r="AP4" s="45" t="str">
        <f t="shared" si="20"/>
        <v>$</v>
      </c>
      <c r="AQ4" s="45" t="str">
        <f t="shared" si="21"/>
        <v>2</v>
      </c>
      <c r="AR4" s="45" t="str">
        <f t="shared" si="22"/>
        <v>R</v>
      </c>
      <c r="AS4" s="45" t="str">
        <f t="shared" si="23"/>
        <v>T</v>
      </c>
      <c r="AT4" s="45" t="e">
        <f>NA()</f>
        <v>#N/A</v>
      </c>
      <c r="AU4" s="45" t="str">
        <f t="shared" si="24"/>
        <v>U</v>
      </c>
      <c r="AV4" s="45" t="str">
        <f t="shared" si="25"/>
        <v>D</v>
      </c>
      <c r="AW4" s="45" t="str">
        <f t="shared" si="26"/>
        <v>U</v>
      </c>
      <c r="AX4" s="45" t="str">
        <f t="shared" si="27"/>
        <v/>
      </c>
      <c r="AY4" s="45" t="str">
        <f t="shared" si="28"/>
        <v>O</v>
      </c>
    </row>
    <row r="5" spans="1:53" ht="19.5" customHeight="1">
      <c r="A5" s="47">
        <v>43865</v>
      </c>
      <c r="B5" s="48" t="str">
        <f t="shared" si="0"/>
        <v>Tue</v>
      </c>
      <c r="C5" s="49" t="str">
        <f>Vzorci_vnosov!$A$13</f>
        <v>BOL</v>
      </c>
      <c r="D5" s="49" t="str">
        <f>Vzorci_vnosov!$A$6</f>
        <v>KVIT</v>
      </c>
      <c r="E5" s="49" t="str">
        <f>Vzorci_vnosov!$A$15</f>
        <v>SO</v>
      </c>
      <c r="F5" s="49" t="str">
        <f>Vzorci_vnosov!$A$6</f>
        <v>KVIT</v>
      </c>
      <c r="G5" s="58" t="str">
        <f>Vzorci_vnosov!$A$28</f>
        <v>KO</v>
      </c>
      <c r="H5" s="53" t="str">
        <f>Vzorci_vnosov!$A$32</f>
        <v>Am</v>
      </c>
      <c r="I5" s="53" t="str">
        <f>Vzorci_vnosov!$A$11</f>
        <v>X</v>
      </c>
      <c r="J5" s="49" t="str">
        <f>Vzorci_vnosov!$A$12</f>
        <v>D</v>
      </c>
      <c r="K5" s="49" t="str">
        <f>Vzorci_vnosov!$A$12</f>
        <v>D</v>
      </c>
      <c r="L5" s="49" t="str">
        <f>Vzorci_vnosov!$A$8</f>
        <v>U</v>
      </c>
      <c r="M5" s="52" t="s">
        <v>69</v>
      </c>
      <c r="N5" s="50" t="str">
        <f>Vzorci_vnosov!$A$7</f>
        <v>KVIT☻</v>
      </c>
      <c r="O5" s="53" t="str">
        <f>Vzorci_vnosov!$A$26</f>
        <v>52¶</v>
      </c>
      <c r="P5" s="51" t="str">
        <f>Vzorci_vnosov!$A$23</f>
        <v>51☺</v>
      </c>
      <c r="Q5" s="54" t="str">
        <f>Vzorci_vnosov!$A$18</f>
        <v>52$</v>
      </c>
      <c r="R5" s="4"/>
      <c r="S5" s="49" t="str">
        <f>Vzorci_vnosov!$A$15</f>
        <v>SO</v>
      </c>
      <c r="T5" s="74" t="s">
        <v>27</v>
      </c>
      <c r="U5" s="26" t="str">
        <f>Vzorci_vnosov!$C$5</f>
        <v>KON</v>
      </c>
      <c r="V5" s="43">
        <f t="shared" si="1"/>
        <v>1</v>
      </c>
      <c r="W5" s="43">
        <f t="shared" si="2"/>
        <v>1</v>
      </c>
      <c r="X5" s="43">
        <f t="shared" si="3"/>
        <v>0</v>
      </c>
      <c r="Y5" s="43">
        <f t="shared" si="4"/>
        <v>1</v>
      </c>
      <c r="Z5" s="43">
        <f t="shared" si="5"/>
        <v>0</v>
      </c>
      <c r="AA5" s="43">
        <f t="shared" si="6"/>
        <v>1</v>
      </c>
      <c r="AB5" s="43">
        <f t="shared" si="7"/>
        <v>1</v>
      </c>
      <c r="AC5" s="43">
        <f t="shared" si="8"/>
        <v>3</v>
      </c>
      <c r="AD5" s="44">
        <f t="shared" si="9"/>
        <v>-2</v>
      </c>
      <c r="AE5" s="44">
        <f t="shared" si="10"/>
        <v>1</v>
      </c>
      <c r="AF5" s="43">
        <f t="shared" si="11"/>
        <v>1</v>
      </c>
      <c r="AG5" s="5" t="str">
        <f>Vzorci_vnosov!$A$5</f>
        <v>52</v>
      </c>
      <c r="AH5" s="45" t="str">
        <f t="shared" si="12"/>
        <v>L</v>
      </c>
      <c r="AI5" s="45" t="str">
        <f t="shared" si="13"/>
        <v>T</v>
      </c>
      <c r="AJ5" s="45" t="str">
        <f t="shared" si="14"/>
        <v>O</v>
      </c>
      <c r="AK5" s="45" t="str">
        <f t="shared" si="15"/>
        <v>T</v>
      </c>
      <c r="AL5" s="45" t="str">
        <f t="shared" si="16"/>
        <v>O</v>
      </c>
      <c r="AM5" s="45" t="str">
        <f t="shared" si="17"/>
        <v>m</v>
      </c>
      <c r="AN5" s="45" t="str">
        <f t="shared" si="18"/>
        <v>X</v>
      </c>
      <c r="AO5" s="45" t="str">
        <f t="shared" si="19"/>
        <v>D</v>
      </c>
      <c r="AP5" s="45" t="str">
        <f t="shared" si="20"/>
        <v>D</v>
      </c>
      <c r="AQ5" s="45" t="str">
        <f t="shared" si="21"/>
        <v>U</v>
      </c>
      <c r="AR5" s="45" t="str">
        <f t="shared" si="22"/>
        <v>R</v>
      </c>
      <c r="AS5" s="45" t="str">
        <f t="shared" si="23"/>
        <v>☻</v>
      </c>
      <c r="AT5" s="45" t="e">
        <f>NA()</f>
        <v>#N/A</v>
      </c>
      <c r="AU5" s="45" t="str">
        <f t="shared" si="24"/>
        <v>¶</v>
      </c>
      <c r="AV5" s="45" t="str">
        <f t="shared" si="25"/>
        <v>☺</v>
      </c>
      <c r="AW5" s="45" t="str">
        <f t="shared" si="26"/>
        <v>$</v>
      </c>
      <c r="AX5" s="45" t="str">
        <f t="shared" si="27"/>
        <v/>
      </c>
      <c r="AY5" s="45" t="str">
        <f t="shared" si="28"/>
        <v>O</v>
      </c>
    </row>
    <row r="6" spans="1:53" ht="19.5" customHeight="1">
      <c r="A6" s="47">
        <v>43866</v>
      </c>
      <c r="B6" s="48" t="str">
        <f t="shared" si="0"/>
        <v>Wed</v>
      </c>
      <c r="C6" s="49" t="str">
        <f>Vzorci_vnosov!$A$13</f>
        <v>BOL</v>
      </c>
      <c r="D6" s="49" t="str">
        <f>Vzorci_vnosov!$A$6</f>
        <v>KVIT</v>
      </c>
      <c r="E6" s="56" t="str">
        <f>Vzorci_vnosov!$A$19</f>
        <v>KVIT$</v>
      </c>
      <c r="F6" s="49" t="str">
        <f>Vzorci_vnosov!$A$6</f>
        <v>KVIT</v>
      </c>
      <c r="G6" s="58" t="str">
        <f>Vzorci_vnosov!$A$28</f>
        <v>KO</v>
      </c>
      <c r="H6" s="49" t="str">
        <f>Vzorci_vnosov!$A$8</f>
        <v>U</v>
      </c>
      <c r="I6" s="53" t="str">
        <f>Vzorci_vnosov!$A$26</f>
        <v>52¶</v>
      </c>
      <c r="J6" s="50" t="str">
        <f>Vzorci_vnosov!$A$7</f>
        <v>KVIT☻</v>
      </c>
      <c r="K6" s="53" t="str">
        <f>Vzorci_vnosov!$A$35</f>
        <v>Ta</v>
      </c>
      <c r="L6" s="51" t="str">
        <f>Vzorci_vnosov!$A$24</f>
        <v>52☺</v>
      </c>
      <c r="M6" s="52" t="s">
        <v>69</v>
      </c>
      <c r="N6" s="53" t="str">
        <f>Vzorci_vnosov!$A$11</f>
        <v>X</v>
      </c>
      <c r="O6" s="53" t="str">
        <f>Vzorci_vnosov!$A$11</f>
        <v>X</v>
      </c>
      <c r="P6" s="53" t="str">
        <f>Vzorci_vnosov!$A$11</f>
        <v>X</v>
      </c>
      <c r="Q6" s="49" t="str">
        <f>Vzorci_vnosov!$A$4</f>
        <v>51</v>
      </c>
      <c r="R6" s="4"/>
      <c r="S6" s="49" t="str">
        <f>Vzorci_vnosov!$A$15</f>
        <v>SO</v>
      </c>
      <c r="T6" s="74" t="s">
        <v>15</v>
      </c>
      <c r="U6" s="26" t="str">
        <f>Vzorci_vnosov!$C$5</f>
        <v>KON</v>
      </c>
      <c r="V6" s="43">
        <f t="shared" si="1"/>
        <v>1</v>
      </c>
      <c r="W6" s="43">
        <f t="shared" si="2"/>
        <v>1</v>
      </c>
      <c r="X6" s="43">
        <f t="shared" si="3"/>
        <v>1</v>
      </c>
      <c r="Y6" s="43">
        <f t="shared" si="4"/>
        <v>0</v>
      </c>
      <c r="Z6" s="43">
        <f t="shared" si="5"/>
        <v>0</v>
      </c>
      <c r="AA6" s="43">
        <f t="shared" si="6"/>
        <v>1</v>
      </c>
      <c r="AB6" s="43">
        <f t="shared" si="7"/>
        <v>1</v>
      </c>
      <c r="AC6" s="43">
        <f t="shared" si="8"/>
        <v>4</v>
      </c>
      <c r="AD6" s="44">
        <f t="shared" si="9"/>
        <v>-2</v>
      </c>
      <c r="AE6" s="44">
        <f t="shared" si="10"/>
        <v>3</v>
      </c>
      <c r="AF6" s="43">
        <f t="shared" si="11"/>
        <v>1</v>
      </c>
      <c r="AG6" s="5" t="str">
        <f>Vzorci_vnosov!$A$6</f>
        <v>KVIT</v>
      </c>
      <c r="AH6" s="45" t="str">
        <f t="shared" si="12"/>
        <v>L</v>
      </c>
      <c r="AI6" s="45" t="str">
        <f t="shared" si="13"/>
        <v>T</v>
      </c>
      <c r="AJ6" s="45" t="str">
        <f t="shared" si="14"/>
        <v>$</v>
      </c>
      <c r="AK6" s="45" t="str">
        <f t="shared" si="15"/>
        <v>T</v>
      </c>
      <c r="AL6" s="45" t="str">
        <f t="shared" si="16"/>
        <v>O</v>
      </c>
      <c r="AM6" s="45" t="str">
        <f t="shared" si="17"/>
        <v>U</v>
      </c>
      <c r="AN6" s="45" t="str">
        <f t="shared" si="18"/>
        <v>¶</v>
      </c>
      <c r="AO6" s="45" t="str">
        <f t="shared" si="19"/>
        <v>☻</v>
      </c>
      <c r="AP6" s="45" t="str">
        <f t="shared" si="20"/>
        <v>a</v>
      </c>
      <c r="AQ6" s="45" t="str">
        <f t="shared" si="21"/>
        <v>☺</v>
      </c>
      <c r="AR6" s="45" t="str">
        <f t="shared" si="22"/>
        <v>R</v>
      </c>
      <c r="AS6" s="45" t="str">
        <f t="shared" si="23"/>
        <v>X</v>
      </c>
      <c r="AT6" s="45" t="e">
        <f>NA()</f>
        <v>#N/A</v>
      </c>
      <c r="AU6" s="45" t="str">
        <f t="shared" si="24"/>
        <v>X</v>
      </c>
      <c r="AV6" s="45" t="str">
        <f t="shared" si="25"/>
        <v>X</v>
      </c>
      <c r="AW6" s="45" t="str">
        <f t="shared" si="26"/>
        <v>1</v>
      </c>
      <c r="AX6" s="45" t="str">
        <f t="shared" si="27"/>
        <v/>
      </c>
      <c r="AY6" s="45" t="str">
        <f t="shared" si="28"/>
        <v>O</v>
      </c>
      <c r="BA6" s="4" t="s">
        <v>71</v>
      </c>
    </row>
    <row r="7" spans="1:53" ht="19.5" customHeight="1">
      <c r="A7" s="47">
        <v>43867</v>
      </c>
      <c r="B7" s="48" t="str">
        <f t="shared" si="0"/>
        <v>Thu</v>
      </c>
      <c r="C7" s="49" t="str">
        <f>Vzorci_vnosov!$A$13</f>
        <v>BOL</v>
      </c>
      <c r="D7" s="49" t="str">
        <f>Vzorci_vnosov!$A$12</f>
        <v>D</v>
      </c>
      <c r="E7" s="50" t="str">
        <f>Vzorci_vnosov!$A$7</f>
        <v>KVIT☻</v>
      </c>
      <c r="F7" s="49" t="str">
        <f>Vzorci_vnosov!$A$6</f>
        <v>KVIT</v>
      </c>
      <c r="G7" s="49" t="str">
        <f>Vzorci_vnosov!$A$4</f>
        <v>51</v>
      </c>
      <c r="H7" s="53" t="str">
        <f>Vzorci_vnosov!$A$32</f>
        <v>Am</v>
      </c>
      <c r="I7" s="54" t="str">
        <f>Vzorci_vnosov!$A$18</f>
        <v>52$</v>
      </c>
      <c r="J7" s="53" t="str">
        <f>Vzorci_vnosov!$A$11</f>
        <v>X</v>
      </c>
      <c r="K7" s="49" t="str">
        <f>Vzorci_vnosov!$A$6</f>
        <v>KVIT</v>
      </c>
      <c r="L7" s="53" t="s">
        <v>76</v>
      </c>
      <c r="M7" s="52" t="s">
        <v>69</v>
      </c>
      <c r="N7" s="53" t="str">
        <f>Vzorci_vnosov!$A$26</f>
        <v>52¶</v>
      </c>
      <c r="O7" s="53" t="str">
        <f>Vzorci_vnosov!$A$11</f>
        <v>X</v>
      </c>
      <c r="P7" s="51" t="str">
        <f>Vzorci_vnosov!$A$23</f>
        <v>51☺</v>
      </c>
      <c r="Q7" s="49" t="str">
        <f>Vzorci_vnosov!$A$8</f>
        <v>U</v>
      </c>
      <c r="R7" s="4"/>
      <c r="S7" s="49" t="str">
        <f>Vzorci_vnosov!$A$15</f>
        <v>SO</v>
      </c>
      <c r="T7" s="74" t="s">
        <v>27</v>
      </c>
      <c r="U7" s="26" t="str">
        <f>Vzorci_vnosov!$C$5</f>
        <v>KON</v>
      </c>
      <c r="V7" s="43">
        <f t="shared" si="1"/>
        <v>1</v>
      </c>
      <c r="W7" s="43">
        <f t="shared" si="2"/>
        <v>1</v>
      </c>
      <c r="X7" s="43">
        <f t="shared" si="3"/>
        <v>1</v>
      </c>
      <c r="Y7" s="43">
        <f t="shared" si="4"/>
        <v>1</v>
      </c>
      <c r="Z7" s="43">
        <f t="shared" si="5"/>
        <v>0</v>
      </c>
      <c r="AA7" s="43">
        <f t="shared" si="6"/>
        <v>1</v>
      </c>
      <c r="AB7" s="43">
        <f t="shared" si="7"/>
        <v>1</v>
      </c>
      <c r="AC7" s="43">
        <f t="shared" si="8"/>
        <v>3</v>
      </c>
      <c r="AD7" s="44">
        <f t="shared" si="9"/>
        <v>-2</v>
      </c>
      <c r="AE7" s="44">
        <f t="shared" si="10"/>
        <v>2</v>
      </c>
      <c r="AF7" s="43">
        <f t="shared" si="11"/>
        <v>2</v>
      </c>
      <c r="AG7" s="7" t="str">
        <f>Vzorci_vnosov!$A$7</f>
        <v>KVIT☻</v>
      </c>
      <c r="AH7" s="45" t="str">
        <f t="shared" si="12"/>
        <v>L</v>
      </c>
      <c r="AI7" s="45" t="str">
        <f t="shared" si="13"/>
        <v>D</v>
      </c>
      <c r="AJ7" s="45" t="str">
        <f t="shared" si="14"/>
        <v>☻</v>
      </c>
      <c r="AK7" s="45" t="str">
        <f t="shared" si="15"/>
        <v>T</v>
      </c>
      <c r="AL7" s="45" t="str">
        <f t="shared" si="16"/>
        <v>1</v>
      </c>
      <c r="AM7" s="45" t="str">
        <f t="shared" si="17"/>
        <v>m</v>
      </c>
      <c r="AN7" s="45" t="str">
        <f t="shared" si="18"/>
        <v>$</v>
      </c>
      <c r="AO7" s="45" t="str">
        <f t="shared" si="19"/>
        <v>X</v>
      </c>
      <c r="AP7" s="45" t="str">
        <f t="shared" si="20"/>
        <v>T</v>
      </c>
      <c r="AQ7" s="45" t="str">
        <f t="shared" si="21"/>
        <v>K</v>
      </c>
      <c r="AR7" s="45" t="str">
        <f t="shared" si="22"/>
        <v>R</v>
      </c>
      <c r="AS7" s="45" t="str">
        <f t="shared" si="23"/>
        <v>¶</v>
      </c>
      <c r="AT7" s="45" t="e">
        <f>NA()</f>
        <v>#N/A</v>
      </c>
      <c r="AU7" s="45" t="str">
        <f t="shared" si="24"/>
        <v>X</v>
      </c>
      <c r="AV7" s="45" t="str">
        <f t="shared" si="25"/>
        <v>☺</v>
      </c>
      <c r="AW7" s="45" t="str">
        <f t="shared" si="26"/>
        <v>U</v>
      </c>
      <c r="AX7" s="45" t="str">
        <f t="shared" si="27"/>
        <v/>
      </c>
      <c r="AY7" s="45" t="str">
        <f t="shared" si="28"/>
        <v>O</v>
      </c>
    </row>
    <row r="8" spans="1:53" ht="19.5" customHeight="1">
      <c r="A8" s="47">
        <v>43868</v>
      </c>
      <c r="B8" s="48" t="str">
        <f t="shared" si="0"/>
        <v>Fri</v>
      </c>
      <c r="C8" s="49" t="str">
        <f>Vzorci_vnosov!$A$13</f>
        <v>BOL</v>
      </c>
      <c r="D8" s="49" t="s">
        <v>75</v>
      </c>
      <c r="E8" s="53" t="str">
        <f>Vzorci_vnosov!$A$11</f>
        <v>X</v>
      </c>
      <c r="F8" s="56" t="str">
        <f>Vzorci_vnosov!$A$19</f>
        <v>KVIT$</v>
      </c>
      <c r="G8" s="51" t="str">
        <f>Vzorci_vnosov!$A$23</f>
        <v>51☺</v>
      </c>
      <c r="H8" s="53" t="str">
        <f>Vzorci_vnosov!$A$26</f>
        <v>52¶</v>
      </c>
      <c r="I8" s="49" t="str">
        <f>Vzorci_vnosov!$A$4</f>
        <v>51</v>
      </c>
      <c r="J8" s="49" t="str">
        <f>Vzorci_vnosov!$A$8</f>
        <v>U</v>
      </c>
      <c r="K8" s="50" t="str">
        <f>Vzorci_vnosov!$A$7</f>
        <v>KVIT☻</v>
      </c>
      <c r="L8" s="53" t="s">
        <v>74</v>
      </c>
      <c r="M8" s="52" t="s">
        <v>69</v>
      </c>
      <c r="N8" s="49" t="s">
        <v>79</v>
      </c>
      <c r="O8" s="53" t="str">
        <f>Vzorci_vnosov!$A$11</f>
        <v>X</v>
      </c>
      <c r="P8" s="53" t="str">
        <f>Vzorci_vnosov!$A$11</f>
        <v>X</v>
      </c>
      <c r="Q8" s="49" t="str">
        <f>Vzorci_vnosov!$A$5</f>
        <v>52</v>
      </c>
      <c r="R8" s="75"/>
      <c r="S8" s="49" t="str">
        <f>Vzorci_vnosov!$A$15</f>
        <v>SO</v>
      </c>
      <c r="T8" s="74" t="s">
        <v>9</v>
      </c>
      <c r="U8" s="26" t="s">
        <v>28</v>
      </c>
      <c r="V8" s="43">
        <f t="shared" si="1"/>
        <v>1</v>
      </c>
      <c r="W8" s="43">
        <f t="shared" si="2"/>
        <v>1</v>
      </c>
      <c r="X8" s="43">
        <f t="shared" si="3"/>
        <v>1</v>
      </c>
      <c r="Y8" s="43">
        <f t="shared" si="4"/>
        <v>1</v>
      </c>
      <c r="Z8" s="43">
        <f t="shared" si="5"/>
        <v>0</v>
      </c>
      <c r="AA8" s="43">
        <f t="shared" si="6"/>
        <v>1</v>
      </c>
      <c r="AB8" s="43">
        <f t="shared" si="7"/>
        <v>1</v>
      </c>
      <c r="AC8" s="43">
        <f t="shared" si="8"/>
        <v>2</v>
      </c>
      <c r="AD8" s="44">
        <f t="shared" si="9"/>
        <v>-2</v>
      </c>
      <c r="AE8" s="44">
        <f t="shared" si="10"/>
        <v>3</v>
      </c>
      <c r="AF8" s="43">
        <f t="shared" si="11"/>
        <v>2</v>
      </c>
      <c r="AG8" s="5" t="str">
        <f>Vzorci_vnosov!$A$8</f>
        <v>U</v>
      </c>
      <c r="AH8" s="45" t="str">
        <f t="shared" si="12"/>
        <v>L</v>
      </c>
      <c r="AI8" s="45" t="str">
        <f t="shared" si="13"/>
        <v>F</v>
      </c>
      <c r="AJ8" s="45" t="str">
        <f t="shared" si="14"/>
        <v>X</v>
      </c>
      <c r="AK8" s="45" t="str">
        <f t="shared" si="15"/>
        <v>$</v>
      </c>
      <c r="AL8" s="45" t="str">
        <f t="shared" si="16"/>
        <v>☺</v>
      </c>
      <c r="AM8" s="45" t="str">
        <f t="shared" si="17"/>
        <v>¶</v>
      </c>
      <c r="AN8" s="45" t="str">
        <f t="shared" si="18"/>
        <v>1</v>
      </c>
      <c r="AO8" s="45" t="str">
        <f t="shared" si="19"/>
        <v>U</v>
      </c>
      <c r="AP8" s="45" t="str">
        <f t="shared" si="20"/>
        <v>☻</v>
      </c>
      <c r="AQ8" s="45" t="str">
        <f t="shared" si="21"/>
        <v>K</v>
      </c>
      <c r="AR8" s="45" t="str">
        <f t="shared" si="22"/>
        <v>R</v>
      </c>
      <c r="AS8" s="45" t="str">
        <f t="shared" si="23"/>
        <v>4</v>
      </c>
      <c r="AT8" s="45" t="e">
        <f>NA()</f>
        <v>#N/A</v>
      </c>
      <c r="AU8" s="45" t="str">
        <f t="shared" si="24"/>
        <v>X</v>
      </c>
      <c r="AV8" s="45" t="str">
        <f t="shared" si="25"/>
        <v>X</v>
      </c>
      <c r="AW8" s="45" t="str">
        <f t="shared" si="26"/>
        <v>2</v>
      </c>
      <c r="AX8" s="45" t="str">
        <f t="shared" si="27"/>
        <v/>
      </c>
      <c r="AY8" s="45" t="str">
        <f t="shared" si="28"/>
        <v>O</v>
      </c>
    </row>
    <row r="9" spans="1:53" ht="19.5" customHeight="1">
      <c r="A9" s="47">
        <v>43869</v>
      </c>
      <c r="B9" s="48" t="str">
        <f t="shared" si="0"/>
        <v>Sat</v>
      </c>
      <c r="C9" s="49"/>
      <c r="D9" s="49"/>
      <c r="E9" s="49"/>
      <c r="F9" s="41" t="str">
        <f>Vzorci_vnosov!$A$14</f>
        <v>☻</v>
      </c>
      <c r="G9" s="53"/>
      <c r="H9" s="49"/>
      <c r="I9" s="49"/>
      <c r="J9" s="49"/>
      <c r="K9" s="53"/>
      <c r="L9" s="54" t="str">
        <f>Vzorci_vnosov!$A$17</f>
        <v>51$</v>
      </c>
      <c r="M9" s="49"/>
      <c r="N9" s="50"/>
      <c r="O9" s="53"/>
      <c r="P9" s="51"/>
      <c r="Q9" s="75"/>
      <c r="R9" s="75"/>
      <c r="S9" s="53"/>
      <c r="T9" s="74" t="s">
        <v>71</v>
      </c>
      <c r="U9" s="26" t="s">
        <v>23</v>
      </c>
      <c r="V9" s="43">
        <f t="shared" si="1"/>
        <v>1</v>
      </c>
      <c r="W9" s="43">
        <f t="shared" si="2"/>
        <v>0</v>
      </c>
      <c r="X9" s="43">
        <f t="shared" si="3"/>
        <v>1</v>
      </c>
      <c r="Y9" s="43">
        <f t="shared" si="4"/>
        <v>0</v>
      </c>
      <c r="Z9" s="43">
        <f t="shared" si="5"/>
        <v>0</v>
      </c>
      <c r="AA9" s="43">
        <f t="shared" si="6"/>
        <v>0</v>
      </c>
      <c r="AB9" s="43">
        <f t="shared" si="7"/>
        <v>0</v>
      </c>
      <c r="AC9" s="43">
        <f t="shared" si="8"/>
        <v>0</v>
      </c>
      <c r="AD9" s="44">
        <f t="shared" si="9"/>
        <v>12</v>
      </c>
      <c r="AE9" s="44">
        <f t="shared" si="10"/>
        <v>0</v>
      </c>
      <c r="AF9" s="43">
        <f t="shared" si="11"/>
        <v>1</v>
      </c>
      <c r="AG9" s="5" t="str">
        <f>Vzorci_vnosov!$A$9</f>
        <v>U☻</v>
      </c>
      <c r="AH9" s="45" t="str">
        <f t="shared" si="12"/>
        <v/>
      </c>
      <c r="AI9" s="45" t="str">
        <f t="shared" si="13"/>
        <v/>
      </c>
      <c r="AJ9" s="45" t="str">
        <f t="shared" si="14"/>
        <v/>
      </c>
      <c r="AK9" s="45" t="str">
        <f t="shared" si="15"/>
        <v>☻</v>
      </c>
      <c r="AL9" s="45" t="str">
        <f t="shared" si="16"/>
        <v/>
      </c>
      <c r="AM9" s="45" t="str">
        <f t="shared" si="17"/>
        <v/>
      </c>
      <c r="AN9" s="45" t="str">
        <f t="shared" si="18"/>
        <v/>
      </c>
      <c r="AO9" s="45" t="str">
        <f t="shared" si="19"/>
        <v/>
      </c>
      <c r="AP9" s="45" t="str">
        <f t="shared" si="20"/>
        <v/>
      </c>
      <c r="AQ9" s="45" t="str">
        <f t="shared" si="21"/>
        <v>$</v>
      </c>
      <c r="AR9" s="45" t="str">
        <f t="shared" si="22"/>
        <v/>
      </c>
      <c r="AS9" s="45" t="str">
        <f t="shared" si="23"/>
        <v/>
      </c>
      <c r="AT9" s="45" t="e">
        <f>NA()</f>
        <v>#N/A</v>
      </c>
      <c r="AU9" s="45" t="str">
        <f t="shared" si="24"/>
        <v/>
      </c>
      <c r="AV9" s="45" t="str">
        <f t="shared" si="25"/>
        <v/>
      </c>
      <c r="AW9" s="45" t="str">
        <f t="shared" si="26"/>
        <v/>
      </c>
      <c r="AX9" s="45" t="str">
        <f t="shared" si="27"/>
        <v/>
      </c>
      <c r="AY9" s="45" t="str">
        <f t="shared" si="28"/>
        <v/>
      </c>
    </row>
    <row r="10" spans="1:53" ht="19.5" customHeight="1">
      <c r="A10" s="47">
        <v>43870</v>
      </c>
      <c r="B10" s="48" t="str">
        <f t="shared" si="0"/>
        <v>Sun</v>
      </c>
      <c r="C10" s="49"/>
      <c r="D10" s="49"/>
      <c r="E10" s="49"/>
      <c r="F10" s="41" t="str">
        <f>Vzorci_vnosov!$A$14</f>
        <v>☻</v>
      </c>
      <c r="G10" s="53"/>
      <c r="H10" s="49"/>
      <c r="I10" s="49"/>
      <c r="J10" s="49"/>
      <c r="K10" s="53"/>
      <c r="L10" s="42" t="str">
        <f>Vzorci_vnosov!$A$21</f>
        <v>☺</v>
      </c>
      <c r="M10" s="49"/>
      <c r="N10" s="50"/>
      <c r="O10" s="53"/>
      <c r="P10" s="51"/>
      <c r="Q10" s="75"/>
      <c r="R10" s="75"/>
      <c r="S10" s="53"/>
      <c r="T10" s="74" t="s">
        <v>19</v>
      </c>
      <c r="U10" s="26" t="s">
        <v>23</v>
      </c>
      <c r="V10" s="43">
        <f t="shared" si="1"/>
        <v>1</v>
      </c>
      <c r="W10" s="43">
        <f t="shared" si="2"/>
        <v>1</v>
      </c>
      <c r="X10" s="43">
        <f t="shared" si="3"/>
        <v>0</v>
      </c>
      <c r="Y10" s="43">
        <f t="shared" si="4"/>
        <v>0</v>
      </c>
      <c r="Z10" s="43">
        <f t="shared" si="5"/>
        <v>0</v>
      </c>
      <c r="AA10" s="43">
        <f t="shared" si="6"/>
        <v>0</v>
      </c>
      <c r="AB10" s="43">
        <f t="shared" si="7"/>
        <v>0</v>
      </c>
      <c r="AC10" s="43">
        <f t="shared" si="8"/>
        <v>0</v>
      </c>
      <c r="AD10" s="44">
        <f t="shared" si="9"/>
        <v>12</v>
      </c>
      <c r="AE10" s="44">
        <f t="shared" si="10"/>
        <v>0</v>
      </c>
      <c r="AF10" s="43">
        <f t="shared" si="11"/>
        <v>0</v>
      </c>
      <c r="AG10" s="5" t="str">
        <f>Vzorci_vnosov!$A$10</f>
        <v>12-20</v>
      </c>
      <c r="AH10" s="45" t="str">
        <f t="shared" si="12"/>
        <v/>
      </c>
      <c r="AI10" s="45" t="str">
        <f t="shared" si="13"/>
        <v/>
      </c>
      <c r="AJ10" s="45" t="str">
        <f t="shared" si="14"/>
        <v/>
      </c>
      <c r="AK10" s="45" t="str">
        <f t="shared" si="15"/>
        <v>☻</v>
      </c>
      <c r="AL10" s="45" t="str">
        <f t="shared" si="16"/>
        <v/>
      </c>
      <c r="AM10" s="45" t="str">
        <f t="shared" si="17"/>
        <v/>
      </c>
      <c r="AN10" s="45" t="str">
        <f t="shared" si="18"/>
        <v/>
      </c>
      <c r="AO10" s="45" t="str">
        <f t="shared" si="19"/>
        <v/>
      </c>
      <c r="AP10" s="45" t="str">
        <f t="shared" si="20"/>
        <v/>
      </c>
      <c r="AQ10" s="45" t="str">
        <f t="shared" si="21"/>
        <v>☺</v>
      </c>
      <c r="AR10" s="45" t="str">
        <f t="shared" si="22"/>
        <v/>
      </c>
      <c r="AS10" s="45" t="str">
        <f t="shared" si="23"/>
        <v/>
      </c>
      <c r="AT10" s="45" t="e">
        <f>NA()</f>
        <v>#N/A</v>
      </c>
      <c r="AU10" s="45" t="str">
        <f t="shared" si="24"/>
        <v/>
      </c>
      <c r="AV10" s="45" t="str">
        <f t="shared" si="25"/>
        <v/>
      </c>
      <c r="AW10" s="45" t="str">
        <f t="shared" si="26"/>
        <v/>
      </c>
      <c r="AX10" s="45" t="str">
        <f t="shared" si="27"/>
        <v/>
      </c>
      <c r="AY10" s="45" t="str">
        <f t="shared" si="28"/>
        <v/>
      </c>
    </row>
    <row r="11" spans="1:53" ht="19.5" customHeight="1">
      <c r="A11" s="47">
        <v>43871</v>
      </c>
      <c r="B11" s="48" t="str">
        <f t="shared" si="0"/>
        <v>Mon</v>
      </c>
      <c r="C11" s="49" t="str">
        <f>Vzorci_vnosov!$A$8</f>
        <v>U</v>
      </c>
      <c r="D11" s="49" t="s">
        <v>75</v>
      </c>
      <c r="E11" s="49" t="str">
        <f>Vzorci_vnosov!$A$6</f>
        <v>KVIT</v>
      </c>
      <c r="F11" s="53" t="str">
        <f>Vzorci_vnosov!$A$11</f>
        <v>X</v>
      </c>
      <c r="G11" s="58" t="str">
        <f>Vzorci_vnosov!$A$28</f>
        <v>KO</v>
      </c>
      <c r="H11" s="49" t="str">
        <f>Vzorci_vnosov!$A$5</f>
        <v>52</v>
      </c>
      <c r="I11" s="53" t="str">
        <f>Vzorci_vnosov!$A$26</f>
        <v>52¶</v>
      </c>
      <c r="J11" s="49" t="str">
        <f>Vzorci_vnosov!$A$6</f>
        <v>KVIT</v>
      </c>
      <c r="K11" s="50" t="str">
        <f>Vzorci_vnosov!$A$7</f>
        <v>KVIT☻</v>
      </c>
      <c r="L11" s="53" t="str">
        <f>Vzorci_vnosov!$A$11</f>
        <v>X</v>
      </c>
      <c r="M11" s="52" t="s">
        <v>69</v>
      </c>
      <c r="N11" s="49" t="str">
        <f>Vzorci_vnosov!$A$6</f>
        <v>KVIT</v>
      </c>
      <c r="O11" s="49" t="str">
        <f>Vzorci_vnosov!$A$4</f>
        <v>51</v>
      </c>
      <c r="P11" s="51" t="str">
        <f>Vzorci_vnosov!$A$23</f>
        <v>51☺</v>
      </c>
      <c r="Q11" s="54" t="str">
        <f>Vzorci_vnosov!$A$18</f>
        <v>52$</v>
      </c>
      <c r="R11" s="75"/>
      <c r="S11" s="49" t="str">
        <f>Vzorci_vnosov!$A$15</f>
        <v>SO</v>
      </c>
      <c r="T11" s="74" t="s">
        <v>27</v>
      </c>
      <c r="U11" s="26" t="str">
        <f>Vzorci_vnosov!$C$7</f>
        <v>MIO</v>
      </c>
      <c r="V11" s="43">
        <f t="shared" si="1"/>
        <v>1</v>
      </c>
      <c r="W11" s="43">
        <f t="shared" si="2"/>
        <v>1</v>
      </c>
      <c r="X11" s="43">
        <f t="shared" si="3"/>
        <v>1</v>
      </c>
      <c r="Y11" s="43">
        <f t="shared" si="4"/>
        <v>2</v>
      </c>
      <c r="Z11" s="43">
        <f t="shared" si="5"/>
        <v>0</v>
      </c>
      <c r="AA11" s="43">
        <f t="shared" si="6"/>
        <v>1</v>
      </c>
      <c r="AB11" s="43">
        <f t="shared" si="7"/>
        <v>1</v>
      </c>
      <c r="AC11" s="43">
        <f t="shared" si="8"/>
        <v>4</v>
      </c>
      <c r="AD11" s="44">
        <f t="shared" si="9"/>
        <v>-2</v>
      </c>
      <c r="AE11" s="44">
        <f t="shared" si="10"/>
        <v>2</v>
      </c>
      <c r="AF11" s="43">
        <f t="shared" si="11"/>
        <v>3</v>
      </c>
      <c r="AG11" s="8" t="str">
        <f>Vzorci_vnosov!$A$11</f>
        <v>X</v>
      </c>
      <c r="AH11" s="45" t="str">
        <f t="shared" si="12"/>
        <v>U</v>
      </c>
      <c r="AI11" s="45" t="str">
        <f t="shared" si="13"/>
        <v>F</v>
      </c>
      <c r="AJ11" s="45" t="str">
        <f t="shared" si="14"/>
        <v>T</v>
      </c>
      <c r="AK11" s="45" t="str">
        <f t="shared" si="15"/>
        <v>X</v>
      </c>
      <c r="AL11" s="45" t="str">
        <f t="shared" si="16"/>
        <v>O</v>
      </c>
      <c r="AM11" s="45" t="str">
        <f t="shared" si="17"/>
        <v>2</v>
      </c>
      <c r="AN11" s="45" t="str">
        <f t="shared" si="18"/>
        <v>¶</v>
      </c>
      <c r="AO11" s="45" t="str">
        <f t="shared" si="19"/>
        <v>T</v>
      </c>
      <c r="AP11" s="45" t="str">
        <f t="shared" si="20"/>
        <v>☻</v>
      </c>
      <c r="AQ11" s="45" t="str">
        <f t="shared" si="21"/>
        <v>X</v>
      </c>
      <c r="AR11" s="45" t="str">
        <f t="shared" si="22"/>
        <v>R</v>
      </c>
      <c r="AS11" s="45" t="str">
        <f t="shared" si="23"/>
        <v>T</v>
      </c>
      <c r="AT11" s="45" t="e">
        <f>NA()</f>
        <v>#N/A</v>
      </c>
      <c r="AU11" s="45" t="str">
        <f t="shared" si="24"/>
        <v>1</v>
      </c>
      <c r="AV11" s="45" t="str">
        <f t="shared" si="25"/>
        <v>☺</v>
      </c>
      <c r="AW11" s="45" t="str">
        <f t="shared" si="26"/>
        <v>$</v>
      </c>
      <c r="AX11" s="45" t="str">
        <f t="shared" si="27"/>
        <v/>
      </c>
      <c r="AY11" s="45" t="str">
        <f t="shared" si="28"/>
        <v>O</v>
      </c>
    </row>
    <row r="12" spans="1:53" ht="19.5" customHeight="1">
      <c r="A12" s="47">
        <v>43872</v>
      </c>
      <c r="B12" s="48" t="str">
        <f t="shared" si="0"/>
        <v>Tue</v>
      </c>
      <c r="C12" s="53" t="str">
        <f>Vzorci_vnosov!$A$26</f>
        <v>52¶</v>
      </c>
      <c r="D12" s="49" t="str">
        <f>Vzorci_vnosov!$A$6</f>
        <v>KVIT</v>
      </c>
      <c r="E12" s="49" t="str">
        <f>Vzorci_vnosov!$A$6</f>
        <v>KVIT</v>
      </c>
      <c r="F12" s="49" t="str">
        <f>Vzorci_vnosov!$A$6</f>
        <v>KVIT</v>
      </c>
      <c r="G12" s="58" t="str">
        <f>Vzorci_vnosov!$A$28</f>
        <v>KO</v>
      </c>
      <c r="H12" s="49" t="str">
        <f>Vzorci_vnosov!$A$13</f>
        <v>BOL</v>
      </c>
      <c r="I12" s="49" t="str">
        <f>Vzorci_vnosov!$A$4</f>
        <v>51</v>
      </c>
      <c r="J12" s="49" t="str">
        <f>Vzorci_vnosov!$A$5</f>
        <v>52</v>
      </c>
      <c r="K12" s="53" t="str">
        <f>Vzorci_vnosov!$A$11</f>
        <v>X</v>
      </c>
      <c r="L12" s="54" t="str">
        <f>Vzorci_vnosov!$A$18</f>
        <v>52$</v>
      </c>
      <c r="M12" s="52" t="s">
        <v>69</v>
      </c>
      <c r="N12" s="50" t="str">
        <f>Vzorci_vnosov!$A$7</f>
        <v>KVIT☻</v>
      </c>
      <c r="O12" s="49" t="str">
        <f>Vzorci_vnosov!$A$8</f>
        <v>U</v>
      </c>
      <c r="P12" s="53" t="str">
        <f>Vzorci_vnosov!$A$11</f>
        <v>X</v>
      </c>
      <c r="Q12" s="76" t="str">
        <f>Vzorci_vnosov!$A$34</f>
        <v>Am☺</v>
      </c>
      <c r="R12" s="75"/>
      <c r="S12" s="49" t="str">
        <f>Vzorci_vnosov!$A$15</f>
        <v>SO</v>
      </c>
      <c r="T12" s="74" t="s">
        <v>28</v>
      </c>
      <c r="U12" s="26" t="str">
        <f>Vzorci_vnosov!$C$7</f>
        <v>MIO</v>
      </c>
      <c r="V12" s="43">
        <f t="shared" si="1"/>
        <v>1</v>
      </c>
      <c r="W12" s="43">
        <f t="shared" si="2"/>
        <v>1</v>
      </c>
      <c r="X12" s="43">
        <f t="shared" si="3"/>
        <v>1</v>
      </c>
      <c r="Y12" s="43">
        <f t="shared" si="4"/>
        <v>2</v>
      </c>
      <c r="Z12" s="43">
        <f t="shared" si="5"/>
        <v>0</v>
      </c>
      <c r="AA12" s="43">
        <f t="shared" si="6"/>
        <v>1</v>
      </c>
      <c r="AB12" s="43">
        <f t="shared" si="7"/>
        <v>1</v>
      </c>
      <c r="AC12" s="43">
        <f t="shared" si="8"/>
        <v>4</v>
      </c>
      <c r="AD12" s="44">
        <f t="shared" si="9"/>
        <v>-2</v>
      </c>
      <c r="AE12" s="44">
        <f t="shared" si="10"/>
        <v>2</v>
      </c>
      <c r="AF12" s="43">
        <f t="shared" si="11"/>
        <v>3</v>
      </c>
      <c r="AG12" s="5" t="str">
        <f>Vzorci_vnosov!$A$12</f>
        <v>D</v>
      </c>
      <c r="AH12" s="45" t="str">
        <f t="shared" si="12"/>
        <v>¶</v>
      </c>
      <c r="AI12" s="45" t="str">
        <f t="shared" si="13"/>
        <v>T</v>
      </c>
      <c r="AJ12" s="45" t="str">
        <f t="shared" si="14"/>
        <v>T</v>
      </c>
      <c r="AK12" s="45" t="str">
        <f t="shared" si="15"/>
        <v>T</v>
      </c>
      <c r="AL12" s="45" t="str">
        <f t="shared" si="16"/>
        <v>O</v>
      </c>
      <c r="AM12" s="45" t="str">
        <f t="shared" si="17"/>
        <v>L</v>
      </c>
      <c r="AN12" s="45" t="str">
        <f t="shared" si="18"/>
        <v>1</v>
      </c>
      <c r="AO12" s="45" t="str">
        <f t="shared" si="19"/>
        <v>2</v>
      </c>
      <c r="AP12" s="45" t="str">
        <f t="shared" si="20"/>
        <v>X</v>
      </c>
      <c r="AQ12" s="45" t="str">
        <f t="shared" si="21"/>
        <v>$</v>
      </c>
      <c r="AR12" s="45" t="str">
        <f t="shared" si="22"/>
        <v>R</v>
      </c>
      <c r="AS12" s="45" t="str">
        <f t="shared" si="23"/>
        <v>☻</v>
      </c>
      <c r="AT12" s="45" t="e">
        <f>NA()</f>
        <v>#N/A</v>
      </c>
      <c r="AU12" s="45" t="str">
        <f t="shared" si="24"/>
        <v>U</v>
      </c>
      <c r="AV12" s="45" t="str">
        <f t="shared" si="25"/>
        <v>X</v>
      </c>
      <c r="AW12" s="45" t="str">
        <f t="shared" si="26"/>
        <v>☺</v>
      </c>
      <c r="AX12" s="45" t="str">
        <f t="shared" si="27"/>
        <v/>
      </c>
      <c r="AY12" s="45" t="str">
        <f t="shared" si="28"/>
        <v>O</v>
      </c>
    </row>
    <row r="13" spans="1:53" ht="19.5" customHeight="1">
      <c r="A13" s="47">
        <v>43873</v>
      </c>
      <c r="B13" s="48" t="str">
        <f t="shared" si="0"/>
        <v>Wed</v>
      </c>
      <c r="C13" s="49" t="str">
        <f>Vzorci_vnosov!$A$8</f>
        <v>U</v>
      </c>
      <c r="D13" s="50" t="str">
        <f>Vzorci_vnosov!$A$7</f>
        <v>KVIT☻</v>
      </c>
      <c r="E13" s="49" t="str">
        <f>Vzorci_vnosov!$A$6</f>
        <v>KVIT</v>
      </c>
      <c r="F13" s="49" t="str">
        <f>Vzorci_vnosov!$A$6</f>
        <v>KVIT</v>
      </c>
      <c r="G13" s="58" t="str">
        <f>Vzorci_vnosov!$A$28</f>
        <v>KO</v>
      </c>
      <c r="H13" s="53" t="str">
        <f>Vzorci_vnosov!$A$35</f>
        <v>Ta</v>
      </c>
      <c r="I13" s="49" t="str">
        <f>Vzorci_vnosov!$A$4</f>
        <v>51</v>
      </c>
      <c r="J13" s="51" t="str">
        <f>Vzorci_vnosov!$A$23</f>
        <v>51☺</v>
      </c>
      <c r="K13" s="56" t="str">
        <f>Vzorci_vnosov!$A$19</f>
        <v>KVIT$</v>
      </c>
      <c r="L13" s="53" t="str">
        <f>Vzorci_vnosov!$A$11</f>
        <v>X</v>
      </c>
      <c r="M13" s="52" t="s">
        <v>69</v>
      </c>
      <c r="N13" s="53" t="str">
        <f>Vzorci_vnosov!$A$11</f>
        <v>X</v>
      </c>
      <c r="O13" s="49" t="str">
        <f>Vzorci_vnosov!$A$5</f>
        <v>52</v>
      </c>
      <c r="P13" s="49" t="str">
        <f>Vzorci_vnosov!$A$13</f>
        <v>BOL</v>
      </c>
      <c r="Q13" s="53" t="str">
        <f>Vzorci_vnosov!$A$11</f>
        <v>X</v>
      </c>
      <c r="R13" s="75"/>
      <c r="S13" s="49" t="str">
        <f>Vzorci_vnosov!$A$15</f>
        <v>SO</v>
      </c>
      <c r="T13" s="74" t="s">
        <v>15</v>
      </c>
      <c r="U13" s="26" t="str">
        <f>Vzorci_vnosov!$C$7</f>
        <v>MIO</v>
      </c>
      <c r="V13" s="43">
        <f t="shared" si="1"/>
        <v>1</v>
      </c>
      <c r="W13" s="43">
        <f t="shared" si="2"/>
        <v>1</v>
      </c>
      <c r="X13" s="43">
        <f t="shared" si="3"/>
        <v>1</v>
      </c>
      <c r="Y13" s="43">
        <f t="shared" si="4"/>
        <v>1</v>
      </c>
      <c r="Z13" s="43">
        <f t="shared" si="5"/>
        <v>0</v>
      </c>
      <c r="AA13" s="43">
        <f t="shared" si="6"/>
        <v>0</v>
      </c>
      <c r="AB13" s="43">
        <f t="shared" si="7"/>
        <v>1</v>
      </c>
      <c r="AC13" s="43">
        <f t="shared" si="8"/>
        <v>4</v>
      </c>
      <c r="AD13" s="44">
        <f t="shared" si="9"/>
        <v>-2</v>
      </c>
      <c r="AE13" s="44">
        <f t="shared" si="10"/>
        <v>3</v>
      </c>
      <c r="AF13" s="43">
        <f t="shared" si="11"/>
        <v>2</v>
      </c>
      <c r="AG13" s="5" t="str">
        <f>Vzorci_vnosov!$A$13</f>
        <v>BOL</v>
      </c>
      <c r="AH13" s="45" t="str">
        <f t="shared" si="12"/>
        <v>U</v>
      </c>
      <c r="AI13" s="45" t="str">
        <f t="shared" si="13"/>
        <v>☻</v>
      </c>
      <c r="AJ13" s="45" t="str">
        <f t="shared" si="14"/>
        <v>T</v>
      </c>
      <c r="AK13" s="45" t="str">
        <f t="shared" si="15"/>
        <v>T</v>
      </c>
      <c r="AL13" s="45" t="str">
        <f t="shared" si="16"/>
        <v>O</v>
      </c>
      <c r="AM13" s="45" t="str">
        <f t="shared" si="17"/>
        <v>a</v>
      </c>
      <c r="AN13" s="45" t="str">
        <f t="shared" si="18"/>
        <v>1</v>
      </c>
      <c r="AO13" s="45" t="str">
        <f t="shared" si="19"/>
        <v>☺</v>
      </c>
      <c r="AP13" s="45" t="str">
        <f t="shared" si="20"/>
        <v>$</v>
      </c>
      <c r="AQ13" s="45" t="str">
        <f t="shared" si="21"/>
        <v>X</v>
      </c>
      <c r="AR13" s="45" t="str">
        <f t="shared" si="22"/>
        <v>R</v>
      </c>
      <c r="AS13" s="45" t="str">
        <f t="shared" si="23"/>
        <v>X</v>
      </c>
      <c r="AT13" s="45" t="e">
        <f>NA()</f>
        <v>#N/A</v>
      </c>
      <c r="AU13" s="45" t="str">
        <f t="shared" si="24"/>
        <v>2</v>
      </c>
      <c r="AV13" s="45" t="str">
        <f t="shared" si="25"/>
        <v>L</v>
      </c>
      <c r="AW13" s="45" t="str">
        <f t="shared" si="26"/>
        <v>X</v>
      </c>
      <c r="AX13" s="45" t="str">
        <f t="shared" si="27"/>
        <v/>
      </c>
      <c r="AY13" s="45" t="str">
        <f t="shared" si="28"/>
        <v>O</v>
      </c>
      <c r="BA13" s="4" t="s">
        <v>80</v>
      </c>
    </row>
    <row r="14" spans="1:53" ht="19.5" customHeight="1">
      <c r="A14" s="47">
        <v>43874</v>
      </c>
      <c r="B14" s="48" t="str">
        <f t="shared" si="0"/>
        <v>Thu</v>
      </c>
      <c r="C14" s="49" t="str">
        <f>Vzorci_vnosov!$A$4</f>
        <v>51</v>
      </c>
      <c r="D14" s="53" t="str">
        <f>Vzorci_vnosov!$A$11</f>
        <v>X</v>
      </c>
      <c r="E14" s="49" t="str">
        <f>Vzorci_vnosov!$A$12</f>
        <v>D</v>
      </c>
      <c r="F14" s="50" t="str">
        <f>Vzorci_vnosov!$A$7</f>
        <v>KVIT☻</v>
      </c>
      <c r="G14" s="49" t="str">
        <f>Vzorci_vnosov!$A$8</f>
        <v>U</v>
      </c>
      <c r="H14" s="53" t="str">
        <f>Vzorci_vnosov!$A$32</f>
        <v>Am</v>
      </c>
      <c r="I14" s="54" t="str">
        <f>Vzorci_vnosov!$A$18</f>
        <v>52$</v>
      </c>
      <c r="J14" s="53" t="str">
        <f>Vzorci_vnosov!$A$11</f>
        <v>X</v>
      </c>
      <c r="K14" s="49" t="str">
        <f>Vzorci_vnosov!$A$6</f>
        <v>KVIT</v>
      </c>
      <c r="L14" s="49" t="str">
        <f>Vzorci_vnosov!$A$5</f>
        <v>52</v>
      </c>
      <c r="M14" s="52" t="s">
        <v>69</v>
      </c>
      <c r="N14" s="49" t="str">
        <f>Vzorci_vnosov!$A$12</f>
        <v>D</v>
      </c>
      <c r="O14" s="53" t="str">
        <f>Vzorci_vnosov!$A$11</f>
        <v>X</v>
      </c>
      <c r="P14" s="49" t="str">
        <f>Vzorci_vnosov!$A$13</f>
        <v>BOL</v>
      </c>
      <c r="Q14" s="53" t="str">
        <f>Vzorci_vnosov!$A$26</f>
        <v>52¶</v>
      </c>
      <c r="R14" s="4"/>
      <c r="S14" s="49" t="str">
        <f>Vzorci_vnosov!$A$15</f>
        <v>SO</v>
      </c>
      <c r="T14" s="74" t="s">
        <v>72</v>
      </c>
      <c r="U14" s="26" t="str">
        <f>Vzorci_vnosov!$C$7</f>
        <v>MIO</v>
      </c>
      <c r="V14" s="43">
        <f t="shared" si="1"/>
        <v>1</v>
      </c>
      <c r="W14" s="43">
        <f t="shared" si="2"/>
        <v>0</v>
      </c>
      <c r="X14" s="43">
        <f t="shared" si="3"/>
        <v>1</v>
      </c>
      <c r="Y14" s="43">
        <f t="shared" si="4"/>
        <v>2</v>
      </c>
      <c r="Z14" s="43">
        <f t="shared" si="5"/>
        <v>0</v>
      </c>
      <c r="AA14" s="43">
        <f t="shared" si="6"/>
        <v>1</v>
      </c>
      <c r="AB14" s="43">
        <f t="shared" si="7"/>
        <v>1</v>
      </c>
      <c r="AC14" s="43">
        <f t="shared" si="8"/>
        <v>2</v>
      </c>
      <c r="AD14" s="44">
        <f t="shared" si="9"/>
        <v>-2</v>
      </c>
      <c r="AE14" s="44">
        <f t="shared" si="10"/>
        <v>3</v>
      </c>
      <c r="AF14" s="43">
        <f t="shared" si="11"/>
        <v>3</v>
      </c>
      <c r="AG14" s="9" t="str">
        <f>Vzorci_vnosov!$A$14</f>
        <v>☻</v>
      </c>
      <c r="AH14" s="45" t="str">
        <f t="shared" si="12"/>
        <v>1</v>
      </c>
      <c r="AI14" s="45" t="str">
        <f t="shared" si="13"/>
        <v>X</v>
      </c>
      <c r="AJ14" s="45" t="str">
        <f t="shared" si="14"/>
        <v>D</v>
      </c>
      <c r="AK14" s="45" t="str">
        <f t="shared" si="15"/>
        <v>☻</v>
      </c>
      <c r="AL14" s="45" t="str">
        <f t="shared" si="16"/>
        <v>U</v>
      </c>
      <c r="AM14" s="45" t="str">
        <f t="shared" si="17"/>
        <v>m</v>
      </c>
      <c r="AN14" s="45" t="str">
        <f t="shared" si="18"/>
        <v>$</v>
      </c>
      <c r="AO14" s="45" t="str">
        <f t="shared" si="19"/>
        <v>X</v>
      </c>
      <c r="AP14" s="45" t="str">
        <f t="shared" si="20"/>
        <v>T</v>
      </c>
      <c r="AQ14" s="45" t="str">
        <f t="shared" si="21"/>
        <v>2</v>
      </c>
      <c r="AR14" s="45" t="str">
        <f t="shared" si="22"/>
        <v>R</v>
      </c>
      <c r="AS14" s="45" t="str">
        <f t="shared" si="23"/>
        <v>D</v>
      </c>
      <c r="AT14" s="45" t="e">
        <f>NA()</f>
        <v>#N/A</v>
      </c>
      <c r="AU14" s="45" t="str">
        <f t="shared" si="24"/>
        <v>X</v>
      </c>
      <c r="AV14" s="45" t="str">
        <f t="shared" si="25"/>
        <v>L</v>
      </c>
      <c r="AW14" s="45" t="str">
        <f t="shared" si="26"/>
        <v>¶</v>
      </c>
      <c r="AX14" s="45" t="str">
        <f t="shared" si="27"/>
        <v/>
      </c>
      <c r="AY14" s="45" t="str">
        <f t="shared" si="28"/>
        <v>O</v>
      </c>
    </row>
    <row r="15" spans="1:53" ht="19.5" customHeight="1">
      <c r="A15" s="47">
        <v>43875</v>
      </c>
      <c r="B15" s="48" t="str">
        <f t="shared" si="0"/>
        <v>Fri</v>
      </c>
      <c r="C15" s="49" t="str">
        <f>Vzorci_vnosov!$A$5</f>
        <v>52</v>
      </c>
      <c r="D15" s="50" t="str">
        <f>Vzorci_vnosov!$A$7</f>
        <v>KVIT☻</v>
      </c>
      <c r="E15" s="49" t="str">
        <f>Vzorci_vnosov!$A$12</f>
        <v>D</v>
      </c>
      <c r="F15" s="53" t="str">
        <f>Vzorci_vnosov!$A$11</f>
        <v>X</v>
      </c>
      <c r="G15" s="51" t="str">
        <f>Vzorci_vnosov!$A$22</f>
        <v>U☺</v>
      </c>
      <c r="H15" s="49" t="str">
        <f>Vzorci_vnosov!$A$5</f>
        <v>52</v>
      </c>
      <c r="I15" s="49" t="str">
        <f>Vzorci_vnosov!$A$4</f>
        <v>51</v>
      </c>
      <c r="J15" s="49" t="str">
        <f>Vzorci_vnosov!$A$6</f>
        <v>KVIT</v>
      </c>
      <c r="K15" s="49" t="str">
        <f>Vzorci_vnosov!$A$6</f>
        <v>KVIT</v>
      </c>
      <c r="L15" s="49" t="str">
        <f>Vzorci_vnosov!$A$4</f>
        <v>51</v>
      </c>
      <c r="M15" s="52" t="s">
        <v>69</v>
      </c>
      <c r="N15" s="49" t="str">
        <f>Vzorci_vnosov!$A$12</f>
        <v>D</v>
      </c>
      <c r="O15" s="53" t="str">
        <f>Vzorci_vnosov!$A$11</f>
        <v>X</v>
      </c>
      <c r="P15" s="49" t="str">
        <f>Vzorci_vnosov!$A$13</f>
        <v>BOL</v>
      </c>
      <c r="Q15" s="49" t="str">
        <f>Vzorci_vnosov!$A$5</f>
        <v>52</v>
      </c>
      <c r="R15" s="4"/>
      <c r="S15" s="49" t="str">
        <f>Vzorci_vnosov!$A$15</f>
        <v>SO</v>
      </c>
      <c r="T15" s="74" t="s">
        <v>9</v>
      </c>
      <c r="U15" s="26" t="s">
        <v>28</v>
      </c>
      <c r="V15" s="43">
        <f t="shared" si="1"/>
        <v>1</v>
      </c>
      <c r="W15" s="43">
        <f t="shared" si="2"/>
        <v>1</v>
      </c>
      <c r="X15" s="43">
        <f t="shared" si="3"/>
        <v>2</v>
      </c>
      <c r="Y15" s="43">
        <f t="shared" si="4"/>
        <v>3</v>
      </c>
      <c r="Z15" s="43">
        <f t="shared" si="5"/>
        <v>0</v>
      </c>
      <c r="AA15" s="43">
        <f t="shared" si="6"/>
        <v>0</v>
      </c>
      <c r="AB15" s="43">
        <f t="shared" si="7"/>
        <v>1</v>
      </c>
      <c r="AC15" s="43">
        <f t="shared" si="8"/>
        <v>3</v>
      </c>
      <c r="AD15" s="44">
        <f t="shared" si="9"/>
        <v>-2</v>
      </c>
      <c r="AE15" s="44">
        <f t="shared" si="10"/>
        <v>2</v>
      </c>
      <c r="AF15" s="43">
        <f t="shared" si="11"/>
        <v>5</v>
      </c>
      <c r="AG15" s="5" t="str">
        <f>Vzorci_vnosov!$A$15</f>
        <v>SO</v>
      </c>
      <c r="AH15" s="45" t="str">
        <f t="shared" si="12"/>
        <v>2</v>
      </c>
      <c r="AI15" s="45" t="str">
        <f t="shared" si="13"/>
        <v>☻</v>
      </c>
      <c r="AJ15" s="45" t="str">
        <f t="shared" si="14"/>
        <v>D</v>
      </c>
      <c r="AK15" s="45" t="str">
        <f t="shared" si="15"/>
        <v>X</v>
      </c>
      <c r="AL15" s="45" t="str">
        <f t="shared" si="16"/>
        <v>☺</v>
      </c>
      <c r="AM15" s="45" t="str">
        <f t="shared" si="17"/>
        <v>2</v>
      </c>
      <c r="AN15" s="45" t="str">
        <f t="shared" si="18"/>
        <v>1</v>
      </c>
      <c r="AO15" s="45" t="str">
        <f t="shared" si="19"/>
        <v>T</v>
      </c>
      <c r="AP15" s="45" t="str">
        <f t="shared" si="20"/>
        <v>T</v>
      </c>
      <c r="AQ15" s="45" t="str">
        <f t="shared" si="21"/>
        <v>1</v>
      </c>
      <c r="AR15" s="45" t="str">
        <f t="shared" si="22"/>
        <v>R</v>
      </c>
      <c r="AS15" s="45" t="str">
        <f t="shared" si="23"/>
        <v>D</v>
      </c>
      <c r="AT15" s="45" t="e">
        <f>NA()</f>
        <v>#N/A</v>
      </c>
      <c r="AU15" s="45" t="str">
        <f t="shared" si="24"/>
        <v>X</v>
      </c>
      <c r="AV15" s="45" t="str">
        <f t="shared" si="25"/>
        <v>L</v>
      </c>
      <c r="AW15" s="45" t="str">
        <f t="shared" si="26"/>
        <v>2</v>
      </c>
      <c r="AX15" s="45" t="str">
        <f t="shared" si="27"/>
        <v/>
      </c>
      <c r="AY15" s="45" t="str">
        <f t="shared" si="28"/>
        <v>O</v>
      </c>
    </row>
    <row r="16" spans="1:53" ht="19.5" customHeight="1">
      <c r="A16" s="47">
        <v>43876</v>
      </c>
      <c r="B16" s="48" t="str">
        <f t="shared" si="0"/>
        <v>Sat</v>
      </c>
      <c r="C16" s="49"/>
      <c r="D16" s="49"/>
      <c r="E16" s="49"/>
      <c r="F16" s="53"/>
      <c r="G16" s="53"/>
      <c r="H16" s="42" t="str">
        <f>Vzorci_vnosov!$A$21</f>
        <v>☺</v>
      </c>
      <c r="I16" s="49"/>
      <c r="J16" s="49"/>
      <c r="K16" s="41" t="str">
        <f>Vzorci_vnosov!$A$14</f>
        <v>☻</v>
      </c>
      <c r="L16" s="53"/>
      <c r="M16" s="49"/>
      <c r="N16" s="50"/>
      <c r="O16" s="53"/>
      <c r="P16" s="54" t="str">
        <f>Vzorci_vnosov!$A$18</f>
        <v>52$</v>
      </c>
      <c r="Q16" s="4"/>
      <c r="R16" s="4"/>
      <c r="S16" s="53"/>
      <c r="T16" s="74" t="s">
        <v>11</v>
      </c>
      <c r="U16" s="26" t="s">
        <v>3</v>
      </c>
      <c r="V16" s="43">
        <f t="shared" si="1"/>
        <v>1</v>
      </c>
      <c r="W16" s="43">
        <f t="shared" si="2"/>
        <v>1</v>
      </c>
      <c r="X16" s="43">
        <f t="shared" si="3"/>
        <v>0</v>
      </c>
      <c r="Y16" s="43">
        <f t="shared" si="4"/>
        <v>1</v>
      </c>
      <c r="Z16" s="43">
        <f t="shared" si="5"/>
        <v>0</v>
      </c>
      <c r="AA16" s="43">
        <f t="shared" si="6"/>
        <v>0</v>
      </c>
      <c r="AB16" s="43">
        <f t="shared" si="7"/>
        <v>0</v>
      </c>
      <c r="AC16" s="43">
        <f t="shared" si="8"/>
        <v>0</v>
      </c>
      <c r="AD16" s="44">
        <f t="shared" si="9"/>
        <v>11</v>
      </c>
      <c r="AE16" s="44">
        <f t="shared" si="10"/>
        <v>0</v>
      </c>
      <c r="AF16" s="43">
        <f t="shared" si="11"/>
        <v>1</v>
      </c>
      <c r="AG16" s="8" t="str">
        <f>Vzorci_vnosov!$A$16</f>
        <v>☻</v>
      </c>
      <c r="AH16" s="45" t="str">
        <f t="shared" si="12"/>
        <v/>
      </c>
      <c r="AI16" s="45" t="str">
        <f t="shared" si="13"/>
        <v/>
      </c>
      <c r="AJ16" s="45" t="str">
        <f t="shared" si="14"/>
        <v/>
      </c>
      <c r="AK16" s="45" t="str">
        <f t="shared" si="15"/>
        <v/>
      </c>
      <c r="AL16" s="45" t="str">
        <f t="shared" si="16"/>
        <v/>
      </c>
      <c r="AM16" s="45" t="str">
        <f t="shared" si="17"/>
        <v>☺</v>
      </c>
      <c r="AN16" s="45" t="str">
        <f t="shared" si="18"/>
        <v/>
      </c>
      <c r="AO16" s="45" t="str">
        <f t="shared" si="19"/>
        <v/>
      </c>
      <c r="AP16" s="45" t="str">
        <f t="shared" si="20"/>
        <v>☻</v>
      </c>
      <c r="AQ16" s="45" t="str">
        <f t="shared" si="21"/>
        <v/>
      </c>
      <c r="AR16" s="45" t="str">
        <f t="shared" si="22"/>
        <v/>
      </c>
      <c r="AS16" s="45" t="str">
        <f t="shared" si="23"/>
        <v/>
      </c>
      <c r="AT16" s="45" t="e">
        <f>NA()</f>
        <v>#N/A</v>
      </c>
      <c r="AU16" s="45" t="str">
        <f t="shared" si="24"/>
        <v/>
      </c>
      <c r="AV16" s="45" t="str">
        <f t="shared" si="25"/>
        <v>$</v>
      </c>
      <c r="AW16" s="45" t="str">
        <f t="shared" si="26"/>
        <v/>
      </c>
      <c r="AX16" s="45" t="str">
        <f t="shared" si="27"/>
        <v/>
      </c>
      <c r="AY16" s="45" t="str">
        <f t="shared" si="28"/>
        <v/>
      </c>
    </row>
    <row r="17" spans="1:51" ht="19.5" customHeight="1">
      <c r="A17" s="47">
        <v>43877</v>
      </c>
      <c r="B17" s="48" t="str">
        <f t="shared" si="0"/>
        <v>Sun</v>
      </c>
      <c r="C17" s="49"/>
      <c r="D17" s="49"/>
      <c r="E17" s="49"/>
      <c r="F17" s="53"/>
      <c r="G17" s="53"/>
      <c r="H17" s="49"/>
      <c r="I17" s="49"/>
      <c r="J17" s="49"/>
      <c r="K17" s="41" t="str">
        <f>Vzorci_vnosov!$A$14</f>
        <v>☻</v>
      </c>
      <c r="L17" s="53"/>
      <c r="M17" s="49"/>
      <c r="N17" s="50"/>
      <c r="O17" s="53"/>
      <c r="P17" s="51"/>
      <c r="Q17" s="42" t="str">
        <f>Vzorci_vnosov!$A$21</f>
        <v>☺</v>
      </c>
      <c r="R17" s="4"/>
      <c r="S17" s="53"/>
      <c r="T17" s="74" t="s">
        <v>28</v>
      </c>
      <c r="U17" s="26" t="s">
        <v>3</v>
      </c>
      <c r="V17" s="43">
        <f t="shared" si="1"/>
        <v>1</v>
      </c>
      <c r="W17" s="43">
        <f t="shared" si="2"/>
        <v>1</v>
      </c>
      <c r="X17" s="43">
        <f t="shared" si="3"/>
        <v>0</v>
      </c>
      <c r="Y17" s="43">
        <f t="shared" si="4"/>
        <v>0</v>
      </c>
      <c r="Z17" s="43">
        <f t="shared" si="5"/>
        <v>0</v>
      </c>
      <c r="AA17" s="43">
        <f t="shared" si="6"/>
        <v>0</v>
      </c>
      <c r="AB17" s="43">
        <f t="shared" si="7"/>
        <v>0</v>
      </c>
      <c r="AC17" s="43">
        <f t="shared" si="8"/>
        <v>0</v>
      </c>
      <c r="AD17" s="44">
        <f t="shared" si="9"/>
        <v>12</v>
      </c>
      <c r="AE17" s="44">
        <f t="shared" si="10"/>
        <v>0</v>
      </c>
      <c r="AF17" s="43">
        <f t="shared" si="11"/>
        <v>0</v>
      </c>
      <c r="AG17" s="10" t="str">
        <f>Vzorci_vnosov!$A$17</f>
        <v>51$</v>
      </c>
      <c r="AH17" s="45" t="str">
        <f t="shared" si="12"/>
        <v/>
      </c>
      <c r="AI17" s="45" t="str">
        <f t="shared" si="13"/>
        <v/>
      </c>
      <c r="AJ17" s="45" t="str">
        <f t="shared" si="14"/>
        <v/>
      </c>
      <c r="AK17" s="45" t="str">
        <f t="shared" si="15"/>
        <v/>
      </c>
      <c r="AL17" s="45" t="str">
        <f t="shared" si="16"/>
        <v/>
      </c>
      <c r="AM17" s="45" t="str">
        <f t="shared" si="17"/>
        <v/>
      </c>
      <c r="AN17" s="45" t="str">
        <f t="shared" si="18"/>
        <v/>
      </c>
      <c r="AO17" s="45" t="str">
        <f t="shared" si="19"/>
        <v/>
      </c>
      <c r="AP17" s="45" t="str">
        <f t="shared" si="20"/>
        <v>☻</v>
      </c>
      <c r="AQ17" s="45" t="str">
        <f t="shared" si="21"/>
        <v/>
      </c>
      <c r="AR17" s="45" t="str">
        <f t="shared" si="22"/>
        <v/>
      </c>
      <c r="AS17" s="45" t="str">
        <f t="shared" si="23"/>
        <v/>
      </c>
      <c r="AT17" s="45" t="e">
        <f>NA()</f>
        <v>#N/A</v>
      </c>
      <c r="AU17" s="45" t="str">
        <f t="shared" si="24"/>
        <v/>
      </c>
      <c r="AV17" s="45" t="str">
        <f t="shared" si="25"/>
        <v/>
      </c>
      <c r="AW17" s="45" t="str">
        <f t="shared" si="26"/>
        <v>☺</v>
      </c>
      <c r="AX17" s="45" t="str">
        <f t="shared" si="27"/>
        <v/>
      </c>
      <c r="AY17" s="45" t="str">
        <f t="shared" si="28"/>
        <v/>
      </c>
    </row>
    <row r="18" spans="1:51" ht="19.5" customHeight="1">
      <c r="A18" s="47">
        <v>43878</v>
      </c>
      <c r="B18" s="48" t="str">
        <f t="shared" si="0"/>
        <v>Mon</v>
      </c>
      <c r="C18" s="53" t="str">
        <f>Vzorci_vnosov!$A$11</f>
        <v>X</v>
      </c>
      <c r="D18" s="50" t="str">
        <f>Vzorci_vnosov!$A$7</f>
        <v>KVIT☻</v>
      </c>
      <c r="E18" s="49" t="str">
        <f>Vzorci_vnosov!$A$6</f>
        <v>KVIT</v>
      </c>
      <c r="F18" s="49" t="str">
        <f>Vzorci_vnosov!$A$6</f>
        <v>KVIT</v>
      </c>
      <c r="G18" s="58" t="str">
        <f>Vzorci_vnosov!$A$28</f>
        <v>KO</v>
      </c>
      <c r="H18" s="49" t="str">
        <f>Vzorci_vnosov!$A$5</f>
        <v>52</v>
      </c>
      <c r="I18" s="49" t="str">
        <f>Vzorci_vnosov!$A$12</f>
        <v>D</v>
      </c>
      <c r="J18" s="49" t="str">
        <f>Vzorci_vnosov!$A$12</f>
        <v>D</v>
      </c>
      <c r="K18" s="53" t="str">
        <f>Vzorci_vnosov!$A$11</f>
        <v>X</v>
      </c>
      <c r="L18" s="49" t="str">
        <f>Vzorci_vnosov!$A$4</f>
        <v>51</v>
      </c>
      <c r="M18" s="52" t="s">
        <v>69</v>
      </c>
      <c r="N18" s="53" t="str">
        <f>Vzorci_vnosov!$A$26</f>
        <v>52¶</v>
      </c>
      <c r="O18" s="49" t="str">
        <f>Vzorci_vnosov!$A$4</f>
        <v>51</v>
      </c>
      <c r="P18" s="49" t="str">
        <f>Vzorci_vnosov!$A$12</f>
        <v>D</v>
      </c>
      <c r="Q18" s="53" t="str">
        <f>Vzorci_vnosov!$A$11</f>
        <v>X</v>
      </c>
      <c r="R18" s="4"/>
      <c r="S18" s="49" t="str">
        <f>Vzorci_vnosov!$A$15</f>
        <v>SO</v>
      </c>
      <c r="T18" s="74" t="s">
        <v>70</v>
      </c>
      <c r="U18" s="26" t="str">
        <f>Vzorci_vnosov!$C$4</f>
        <v>PIN</v>
      </c>
      <c r="V18" s="43">
        <f t="shared" si="1"/>
        <v>1</v>
      </c>
      <c r="W18" s="43">
        <f t="shared" si="2"/>
        <v>0</v>
      </c>
      <c r="X18" s="43">
        <f t="shared" si="3"/>
        <v>2</v>
      </c>
      <c r="Y18" s="43">
        <f t="shared" si="4"/>
        <v>1</v>
      </c>
      <c r="Z18" s="43">
        <f t="shared" si="5"/>
        <v>0</v>
      </c>
      <c r="AA18" s="43">
        <f t="shared" si="6"/>
        <v>1</v>
      </c>
      <c r="AB18" s="43">
        <f t="shared" si="7"/>
        <v>0</v>
      </c>
      <c r="AC18" s="43">
        <f t="shared" si="8"/>
        <v>3</v>
      </c>
      <c r="AD18" s="44">
        <f t="shared" si="9"/>
        <v>-2</v>
      </c>
      <c r="AE18" s="44">
        <f t="shared" si="10"/>
        <v>3</v>
      </c>
      <c r="AF18" s="43">
        <f t="shared" si="11"/>
        <v>3</v>
      </c>
      <c r="AG18" s="10" t="str">
        <f>Vzorci_vnosov!$A$18</f>
        <v>52$</v>
      </c>
      <c r="AH18" s="45" t="str">
        <f t="shared" si="12"/>
        <v>X</v>
      </c>
      <c r="AI18" s="45" t="str">
        <f t="shared" si="13"/>
        <v>☻</v>
      </c>
      <c r="AJ18" s="45" t="str">
        <f t="shared" si="14"/>
        <v>T</v>
      </c>
      <c r="AK18" s="45" t="str">
        <f t="shared" si="15"/>
        <v>T</v>
      </c>
      <c r="AL18" s="45" t="str">
        <f t="shared" si="16"/>
        <v>O</v>
      </c>
      <c r="AM18" s="45" t="str">
        <f t="shared" si="17"/>
        <v>2</v>
      </c>
      <c r="AN18" s="45" t="str">
        <f t="shared" si="18"/>
        <v>D</v>
      </c>
      <c r="AO18" s="45" t="str">
        <f t="shared" si="19"/>
        <v>D</v>
      </c>
      <c r="AP18" s="45" t="str">
        <f t="shared" si="20"/>
        <v>X</v>
      </c>
      <c r="AQ18" s="45" t="str">
        <f t="shared" si="21"/>
        <v>1</v>
      </c>
      <c r="AR18" s="45" t="str">
        <f t="shared" si="22"/>
        <v>R</v>
      </c>
      <c r="AS18" s="45" t="str">
        <f t="shared" si="23"/>
        <v>¶</v>
      </c>
      <c r="AT18" s="45" t="e">
        <f>NA()</f>
        <v>#N/A</v>
      </c>
      <c r="AU18" s="45" t="str">
        <f t="shared" si="24"/>
        <v>1</v>
      </c>
      <c r="AV18" s="45" t="str">
        <f t="shared" si="25"/>
        <v>D</v>
      </c>
      <c r="AW18" s="45" t="str">
        <f t="shared" si="26"/>
        <v>X</v>
      </c>
      <c r="AX18" s="45" t="str">
        <f t="shared" si="27"/>
        <v/>
      </c>
      <c r="AY18" s="45" t="str">
        <f t="shared" si="28"/>
        <v>O</v>
      </c>
    </row>
    <row r="19" spans="1:51" ht="19.5" customHeight="1">
      <c r="A19" s="47">
        <v>43879</v>
      </c>
      <c r="B19" s="48" t="str">
        <f t="shared" si="0"/>
        <v>Tue</v>
      </c>
      <c r="C19" s="49" t="str">
        <f>Vzorci_vnosov!$A$5</f>
        <v>52</v>
      </c>
      <c r="D19" s="53" t="str">
        <f>Vzorci_vnosov!$A$11</f>
        <v>X</v>
      </c>
      <c r="E19" s="49" t="str">
        <f>Vzorci_vnosov!$A$6</f>
        <v>KVIT</v>
      </c>
      <c r="F19" s="49" t="str">
        <f>Vzorci_vnosov!$A$6</f>
        <v>KVIT</v>
      </c>
      <c r="G19" s="58" t="str">
        <f>Vzorci_vnosov!$A$28</f>
        <v>KO</v>
      </c>
      <c r="H19" s="49" t="str">
        <f>Vzorci_vnosov!$A$4</f>
        <v>51</v>
      </c>
      <c r="I19" s="49" t="str">
        <f>Vzorci_vnosov!$A$12</f>
        <v>D</v>
      </c>
      <c r="J19" s="50" t="str">
        <f>Vzorci_vnosov!$A$7</f>
        <v>KVIT☻</v>
      </c>
      <c r="K19" s="53" t="str">
        <f>Vzorci_vnosov!$A$26</f>
        <v>52¶</v>
      </c>
      <c r="L19" s="49" t="str">
        <f>Vzorci_vnosov!$A$8</f>
        <v>U</v>
      </c>
      <c r="M19" s="52" t="s">
        <v>69</v>
      </c>
      <c r="N19" s="53" t="str">
        <f>Vzorci_vnosov!$A$32</f>
        <v>Am</v>
      </c>
      <c r="O19" s="49" t="str">
        <f>Vzorci_vnosov!$A$5</f>
        <v>52</v>
      </c>
      <c r="P19" s="49" t="str">
        <f>Vzorci_vnosov!$A$12</f>
        <v>D</v>
      </c>
      <c r="Q19" s="54" t="str">
        <f>Vzorci_vnosov!$A$17</f>
        <v>51$</v>
      </c>
      <c r="R19" s="4"/>
      <c r="S19" s="49" t="str">
        <f>Vzorci_vnosov!$A$15</f>
        <v>SO</v>
      </c>
      <c r="T19" s="74" t="s">
        <v>72</v>
      </c>
      <c r="U19" s="26" t="str">
        <f>Vzorci_vnosov!$C$4</f>
        <v>PIN</v>
      </c>
      <c r="V19" s="43">
        <f t="shared" si="1"/>
        <v>1</v>
      </c>
      <c r="W19" s="43">
        <f t="shared" si="2"/>
        <v>0</v>
      </c>
      <c r="X19" s="43">
        <f t="shared" si="3"/>
        <v>2</v>
      </c>
      <c r="Y19" s="43">
        <f t="shared" si="4"/>
        <v>2</v>
      </c>
      <c r="Z19" s="43">
        <f t="shared" si="5"/>
        <v>0</v>
      </c>
      <c r="AA19" s="43">
        <f t="shared" si="6"/>
        <v>1</v>
      </c>
      <c r="AB19" s="43">
        <f t="shared" si="7"/>
        <v>1</v>
      </c>
      <c r="AC19" s="43">
        <f t="shared" si="8"/>
        <v>3</v>
      </c>
      <c r="AD19" s="44">
        <f t="shared" si="9"/>
        <v>-2</v>
      </c>
      <c r="AE19" s="44">
        <f t="shared" si="10"/>
        <v>1</v>
      </c>
      <c r="AF19" s="43">
        <f t="shared" si="11"/>
        <v>4</v>
      </c>
      <c r="AG19" s="11" t="str">
        <f>Vzorci_vnosov!$A$19</f>
        <v>KVIT$</v>
      </c>
      <c r="AH19" s="45" t="str">
        <f t="shared" si="12"/>
        <v>2</v>
      </c>
      <c r="AI19" s="45" t="str">
        <f t="shared" si="13"/>
        <v>X</v>
      </c>
      <c r="AJ19" s="45" t="str">
        <f t="shared" si="14"/>
        <v>T</v>
      </c>
      <c r="AK19" s="45" t="str">
        <f t="shared" si="15"/>
        <v>T</v>
      </c>
      <c r="AL19" s="45" t="str">
        <f t="shared" si="16"/>
        <v>O</v>
      </c>
      <c r="AM19" s="45" t="str">
        <f t="shared" si="17"/>
        <v>1</v>
      </c>
      <c r="AN19" s="45" t="str">
        <f t="shared" si="18"/>
        <v>D</v>
      </c>
      <c r="AO19" s="45" t="str">
        <f t="shared" si="19"/>
        <v>☻</v>
      </c>
      <c r="AP19" s="45" t="str">
        <f t="shared" si="20"/>
        <v>¶</v>
      </c>
      <c r="AQ19" s="45" t="str">
        <f t="shared" si="21"/>
        <v>U</v>
      </c>
      <c r="AR19" s="45" t="str">
        <f t="shared" si="22"/>
        <v>R</v>
      </c>
      <c r="AS19" s="45" t="str">
        <f t="shared" si="23"/>
        <v>m</v>
      </c>
      <c r="AT19" s="45" t="e">
        <f>NA()</f>
        <v>#N/A</v>
      </c>
      <c r="AU19" s="45" t="str">
        <f t="shared" si="24"/>
        <v>2</v>
      </c>
      <c r="AV19" s="45" t="str">
        <f t="shared" si="25"/>
        <v>D</v>
      </c>
      <c r="AW19" s="45" t="str">
        <f t="shared" si="26"/>
        <v>$</v>
      </c>
      <c r="AX19" s="45" t="str">
        <f t="shared" si="27"/>
        <v/>
      </c>
      <c r="AY19" s="45" t="str">
        <f t="shared" si="28"/>
        <v>O</v>
      </c>
    </row>
    <row r="20" spans="1:51" ht="19.5" customHeight="1">
      <c r="A20" s="47">
        <v>43880</v>
      </c>
      <c r="B20" s="48" t="str">
        <f t="shared" si="0"/>
        <v>Wed</v>
      </c>
      <c r="C20" s="53" t="str">
        <f>Vzorci_vnosov!$A$26</f>
        <v>52¶</v>
      </c>
      <c r="D20" s="49" t="str">
        <f>Vzorci_vnosov!$A$6</f>
        <v>KVIT</v>
      </c>
      <c r="E20" s="49" t="str">
        <f>Vzorci_vnosov!$A$6</f>
        <v>KVIT</v>
      </c>
      <c r="F20" s="56" t="str">
        <f>Vzorci_vnosov!$A$19</f>
        <v>KVIT$</v>
      </c>
      <c r="G20" s="58" t="str">
        <f>Vzorci_vnosov!$A$28</f>
        <v>KO</v>
      </c>
      <c r="H20" s="49" t="str">
        <f>Vzorci_vnosov!$A$4</f>
        <v>51</v>
      </c>
      <c r="I20" s="49" t="str">
        <f>Vzorci_vnosov!$A$12</f>
        <v>D</v>
      </c>
      <c r="J20" s="53" t="str">
        <f>Vzorci_vnosov!$A$11</f>
        <v>X</v>
      </c>
      <c r="K20" s="49" t="str">
        <f>Vzorci_vnosov!$A$6</f>
        <v>KVIT</v>
      </c>
      <c r="L20" s="49" t="str">
        <f>Vzorci_vnosov!$A$5</f>
        <v>52</v>
      </c>
      <c r="M20" s="52" t="s">
        <v>69</v>
      </c>
      <c r="N20" s="53" t="str">
        <f>Vzorci_vnosov!$A$35</f>
        <v>Ta</v>
      </c>
      <c r="O20" s="53" t="str">
        <f>Vzorci_vnosov!$A$11</f>
        <v>X</v>
      </c>
      <c r="P20" s="49" t="str">
        <f>Vzorci_vnosov!$A$12</f>
        <v>D</v>
      </c>
      <c r="Q20" s="51" t="str">
        <f>Vzorci_vnosov!$A$23</f>
        <v>51☺</v>
      </c>
      <c r="R20" s="4"/>
      <c r="S20" s="49" t="str">
        <f>Vzorci_vnosov!$A$15</f>
        <v>SO</v>
      </c>
      <c r="T20" s="74" t="s">
        <v>71</v>
      </c>
      <c r="U20" s="26" t="str">
        <f>Vzorci_vnosov!$C$4</f>
        <v>PIN</v>
      </c>
      <c r="V20" s="43">
        <f t="shared" si="1"/>
        <v>0</v>
      </c>
      <c r="W20" s="43">
        <f t="shared" si="2"/>
        <v>1</v>
      </c>
      <c r="X20" s="43">
        <f t="shared" si="3"/>
        <v>1</v>
      </c>
      <c r="Y20" s="43">
        <f t="shared" si="4"/>
        <v>1</v>
      </c>
      <c r="Z20" s="43">
        <f t="shared" si="5"/>
        <v>0</v>
      </c>
      <c r="AA20" s="43">
        <f t="shared" si="6"/>
        <v>1</v>
      </c>
      <c r="AB20" s="43">
        <f t="shared" si="7"/>
        <v>0</v>
      </c>
      <c r="AC20" s="43">
        <f t="shared" si="8"/>
        <v>4</v>
      </c>
      <c r="AD20" s="44">
        <f t="shared" si="9"/>
        <v>-2</v>
      </c>
      <c r="AE20" s="44">
        <f t="shared" si="10"/>
        <v>2</v>
      </c>
      <c r="AF20" s="43">
        <f t="shared" si="11"/>
        <v>2</v>
      </c>
      <c r="AG20" s="12" t="str">
        <f>Vzorci_vnosov!$A$20</f>
        <v>☺</v>
      </c>
      <c r="AH20" s="45" t="str">
        <f t="shared" si="12"/>
        <v>¶</v>
      </c>
      <c r="AI20" s="45" t="str">
        <f t="shared" si="13"/>
        <v>T</v>
      </c>
      <c r="AJ20" s="45" t="str">
        <f t="shared" si="14"/>
        <v>T</v>
      </c>
      <c r="AK20" s="45" t="str">
        <f t="shared" si="15"/>
        <v>$</v>
      </c>
      <c r="AL20" s="45" t="str">
        <f t="shared" si="16"/>
        <v>O</v>
      </c>
      <c r="AM20" s="45" t="str">
        <f t="shared" si="17"/>
        <v>1</v>
      </c>
      <c r="AN20" s="45" t="str">
        <f t="shared" si="18"/>
        <v>D</v>
      </c>
      <c r="AO20" s="45" t="str">
        <f t="shared" si="19"/>
        <v>X</v>
      </c>
      <c r="AP20" s="45" t="str">
        <f t="shared" si="20"/>
        <v>T</v>
      </c>
      <c r="AQ20" s="45" t="str">
        <f t="shared" si="21"/>
        <v>2</v>
      </c>
      <c r="AR20" s="45" t="str">
        <f t="shared" si="22"/>
        <v>R</v>
      </c>
      <c r="AS20" s="45" t="str">
        <f t="shared" si="23"/>
        <v>a</v>
      </c>
      <c r="AT20" s="45" t="e">
        <f>NA()</f>
        <v>#N/A</v>
      </c>
      <c r="AU20" s="45" t="str">
        <f t="shared" si="24"/>
        <v>X</v>
      </c>
      <c r="AV20" s="45" t="str">
        <f t="shared" si="25"/>
        <v>D</v>
      </c>
      <c r="AW20" s="45" t="str">
        <f t="shared" si="26"/>
        <v>☺</v>
      </c>
      <c r="AX20" s="45" t="str">
        <f t="shared" si="27"/>
        <v/>
      </c>
      <c r="AY20" s="45" t="str">
        <f t="shared" si="28"/>
        <v>O</v>
      </c>
    </row>
    <row r="21" spans="1:51" ht="19.5" customHeight="1">
      <c r="A21" s="47">
        <v>43881</v>
      </c>
      <c r="B21" s="48" t="str">
        <f t="shared" si="0"/>
        <v>Thu</v>
      </c>
      <c r="C21" s="49" t="str">
        <f>Vzorci_vnosov!$A$5</f>
        <v>52</v>
      </c>
      <c r="D21" s="49" t="str">
        <f>Vzorci_vnosov!$A$12</f>
        <v>D</v>
      </c>
      <c r="E21" s="56" t="str">
        <f>Vzorci_vnosov!$A$19</f>
        <v>KVIT$</v>
      </c>
      <c r="F21" s="50" t="str">
        <f>Vzorci_vnosov!$A$7</f>
        <v>KVIT☻</v>
      </c>
      <c r="G21" s="53" t="str">
        <f>Vzorci_vnosov!$A$32</f>
        <v>Am</v>
      </c>
      <c r="H21" s="49" t="str">
        <f>Vzorci_vnosov!$A$12</f>
        <v>D</v>
      </c>
      <c r="I21" s="49" t="str">
        <f>Vzorci_vnosov!$A$12</f>
        <v>D</v>
      </c>
      <c r="J21" s="53" t="str">
        <f>Vzorci_vnosov!$A$26</f>
        <v>52¶</v>
      </c>
      <c r="K21" s="49" t="str">
        <f>Vzorci_vnosov!$A$4</f>
        <v>51</v>
      </c>
      <c r="L21" s="51" t="str">
        <f>Vzorci_vnosov!$A$23</f>
        <v>51☺</v>
      </c>
      <c r="M21" s="52" t="s">
        <v>69</v>
      </c>
      <c r="N21" s="49" t="str">
        <f>Vzorci_vnosov!$A$5</f>
        <v>52</v>
      </c>
      <c r="O21" s="53" t="str">
        <f>Vzorci_vnosov!$A$11</f>
        <v>X</v>
      </c>
      <c r="P21" s="49" t="str">
        <f>Vzorci_vnosov!$A$12</f>
        <v>D</v>
      </c>
      <c r="Q21" s="53" t="str">
        <f>Vzorci_vnosov!$A$11</f>
        <v>X</v>
      </c>
      <c r="R21" s="4"/>
      <c r="S21" s="49" t="str">
        <f>Vzorci_vnosov!$A$15</f>
        <v>SO</v>
      </c>
      <c r="T21" s="74" t="s">
        <v>19</v>
      </c>
      <c r="U21" s="26" t="str">
        <f>Vzorci_vnosov!$C$10</f>
        <v>MŠŠ</v>
      </c>
      <c r="V21" s="43">
        <f t="shared" si="1"/>
        <v>1</v>
      </c>
      <c r="W21" s="43">
        <f t="shared" si="2"/>
        <v>1</v>
      </c>
      <c r="X21" s="43">
        <f t="shared" si="3"/>
        <v>1</v>
      </c>
      <c r="Y21" s="43">
        <f t="shared" si="4"/>
        <v>2</v>
      </c>
      <c r="Z21" s="43">
        <f t="shared" si="5"/>
        <v>0</v>
      </c>
      <c r="AA21" s="43">
        <f t="shared" si="6"/>
        <v>1</v>
      </c>
      <c r="AB21" s="43">
        <f t="shared" si="7"/>
        <v>0</v>
      </c>
      <c r="AC21" s="43">
        <f t="shared" si="8"/>
        <v>2</v>
      </c>
      <c r="AD21" s="44">
        <f t="shared" si="9"/>
        <v>-2</v>
      </c>
      <c r="AE21" s="44">
        <f t="shared" si="10"/>
        <v>2</v>
      </c>
      <c r="AF21" s="43">
        <f t="shared" si="11"/>
        <v>3</v>
      </c>
      <c r="AG21" s="13" t="str">
        <f>Vzorci_vnosov!$A$21</f>
        <v>☺</v>
      </c>
      <c r="AH21" s="45" t="str">
        <f t="shared" si="12"/>
        <v>2</v>
      </c>
      <c r="AI21" s="45" t="str">
        <f t="shared" si="13"/>
        <v>D</v>
      </c>
      <c r="AJ21" s="45" t="str">
        <f t="shared" si="14"/>
        <v>$</v>
      </c>
      <c r="AK21" s="45" t="str">
        <f t="shared" si="15"/>
        <v>☻</v>
      </c>
      <c r="AL21" s="45" t="str">
        <f t="shared" si="16"/>
        <v>m</v>
      </c>
      <c r="AM21" s="45" t="str">
        <f t="shared" si="17"/>
        <v>D</v>
      </c>
      <c r="AN21" s="45" t="str">
        <f t="shared" si="18"/>
        <v>D</v>
      </c>
      <c r="AO21" s="45" t="str">
        <f t="shared" si="19"/>
        <v>¶</v>
      </c>
      <c r="AP21" s="45" t="str">
        <f t="shared" si="20"/>
        <v>1</v>
      </c>
      <c r="AQ21" s="45" t="str">
        <f t="shared" si="21"/>
        <v>☺</v>
      </c>
      <c r="AR21" s="45" t="str">
        <f t="shared" si="22"/>
        <v>R</v>
      </c>
      <c r="AS21" s="45" t="str">
        <f t="shared" si="23"/>
        <v>2</v>
      </c>
      <c r="AT21" s="45" t="e">
        <f>NA()</f>
        <v>#N/A</v>
      </c>
      <c r="AU21" s="45" t="str">
        <f t="shared" si="24"/>
        <v>X</v>
      </c>
      <c r="AV21" s="45" t="str">
        <f t="shared" si="25"/>
        <v>D</v>
      </c>
      <c r="AW21" s="45" t="str">
        <f t="shared" si="26"/>
        <v>X</v>
      </c>
      <c r="AX21" s="45" t="str">
        <f t="shared" si="27"/>
        <v/>
      </c>
      <c r="AY21" s="45" t="str">
        <f t="shared" si="28"/>
        <v>O</v>
      </c>
    </row>
    <row r="22" spans="1:51" ht="19.5" customHeight="1">
      <c r="A22" s="47">
        <v>43882</v>
      </c>
      <c r="B22" s="48" t="str">
        <f t="shared" si="0"/>
        <v>Fri</v>
      </c>
      <c r="C22" s="53" t="str">
        <f>Vzorci_vnosov!$A$11</f>
        <v>X</v>
      </c>
      <c r="D22" s="49" t="str">
        <f>Vzorci_vnosov!$A$12</f>
        <v>D</v>
      </c>
      <c r="E22" s="49" t="str">
        <f>Vzorci_vnosov!$A$6</f>
        <v>KVIT</v>
      </c>
      <c r="F22" s="53" t="str">
        <f>Vzorci_vnosov!$A$11</f>
        <v>X</v>
      </c>
      <c r="G22" s="51" t="str">
        <f>Vzorci_vnosov!$A$23</f>
        <v>51☺</v>
      </c>
      <c r="H22" s="49" t="str">
        <f>Vzorci_vnosov!$A$12</f>
        <v>D</v>
      </c>
      <c r="I22" s="49" t="str">
        <f>Vzorci_vnosov!$A$12</f>
        <v>D</v>
      </c>
      <c r="J22" s="49" t="str">
        <f>Vzorci_vnosov!$A$4</f>
        <v>51</v>
      </c>
      <c r="K22" s="49" t="str">
        <f>Vzorci_vnosov!$A$5</f>
        <v>52</v>
      </c>
      <c r="L22" s="53" t="str">
        <f>Vzorci_vnosov!$A$11</f>
        <v>X</v>
      </c>
      <c r="M22" s="52" t="s">
        <v>69</v>
      </c>
      <c r="N22" s="50" t="str">
        <f>Vzorci_vnosov!$A$7</f>
        <v>KVIT☻</v>
      </c>
      <c r="O22" s="53" t="str">
        <f>Vzorci_vnosov!$A$11</f>
        <v>X</v>
      </c>
      <c r="P22" s="49" t="str">
        <f>Vzorci_vnosov!$A$12</f>
        <v>D</v>
      </c>
      <c r="Q22" s="53" t="str">
        <f>Vzorci_vnosov!$A$26</f>
        <v>52¶</v>
      </c>
      <c r="R22" s="4"/>
      <c r="S22" s="49" t="str">
        <f>Vzorci_vnosov!$A$15</f>
        <v>SO</v>
      </c>
      <c r="T22" s="74" t="s">
        <v>9</v>
      </c>
      <c r="U22" s="26" t="s">
        <v>17</v>
      </c>
      <c r="V22" s="43">
        <f t="shared" si="1"/>
        <v>1</v>
      </c>
      <c r="W22" s="43">
        <f t="shared" si="2"/>
        <v>1</v>
      </c>
      <c r="X22" s="43">
        <f t="shared" si="3"/>
        <v>1</v>
      </c>
      <c r="Y22" s="43">
        <f t="shared" si="4"/>
        <v>1</v>
      </c>
      <c r="Z22" s="43">
        <f t="shared" si="5"/>
        <v>0</v>
      </c>
      <c r="AA22" s="43">
        <f t="shared" si="6"/>
        <v>1</v>
      </c>
      <c r="AB22" s="43">
        <f t="shared" si="7"/>
        <v>0</v>
      </c>
      <c r="AC22" s="43">
        <f t="shared" si="8"/>
        <v>2</v>
      </c>
      <c r="AD22" s="44">
        <f t="shared" si="9"/>
        <v>-2</v>
      </c>
      <c r="AE22" s="44">
        <f t="shared" si="10"/>
        <v>4</v>
      </c>
      <c r="AF22" s="43">
        <f t="shared" si="11"/>
        <v>2</v>
      </c>
      <c r="AG22" s="14" t="str">
        <f>Vzorci_vnosov!$A$22</f>
        <v>U☺</v>
      </c>
      <c r="AH22" s="45" t="str">
        <f t="shared" si="12"/>
        <v>X</v>
      </c>
      <c r="AI22" s="45" t="str">
        <f t="shared" si="13"/>
        <v>D</v>
      </c>
      <c r="AJ22" s="45" t="str">
        <f t="shared" si="14"/>
        <v>T</v>
      </c>
      <c r="AK22" s="45" t="str">
        <f t="shared" si="15"/>
        <v>X</v>
      </c>
      <c r="AL22" s="45" t="str">
        <f t="shared" si="16"/>
        <v>☺</v>
      </c>
      <c r="AM22" s="45" t="str">
        <f t="shared" si="17"/>
        <v>D</v>
      </c>
      <c r="AN22" s="45" t="str">
        <f t="shared" si="18"/>
        <v>D</v>
      </c>
      <c r="AO22" s="45" t="str">
        <f t="shared" si="19"/>
        <v>1</v>
      </c>
      <c r="AP22" s="45" t="str">
        <f t="shared" si="20"/>
        <v>2</v>
      </c>
      <c r="AQ22" s="45" t="str">
        <f t="shared" si="21"/>
        <v>X</v>
      </c>
      <c r="AR22" s="45" t="str">
        <f t="shared" si="22"/>
        <v>R</v>
      </c>
      <c r="AS22" s="45" t="str">
        <f t="shared" si="23"/>
        <v>☻</v>
      </c>
      <c r="AT22" s="45" t="e">
        <f>NA()</f>
        <v>#N/A</v>
      </c>
      <c r="AU22" s="45" t="str">
        <f t="shared" si="24"/>
        <v>X</v>
      </c>
      <c r="AV22" s="45" t="str">
        <f t="shared" si="25"/>
        <v>D</v>
      </c>
      <c r="AW22" s="45" t="str">
        <f t="shared" si="26"/>
        <v>¶</v>
      </c>
      <c r="AX22" s="45" t="str">
        <f t="shared" si="27"/>
        <v/>
      </c>
      <c r="AY22" s="45" t="str">
        <f t="shared" si="28"/>
        <v>O</v>
      </c>
    </row>
    <row r="23" spans="1:51" ht="19.5" customHeight="1">
      <c r="A23" s="47">
        <v>43883</v>
      </c>
      <c r="B23" s="48" t="str">
        <f t="shared" si="0"/>
        <v>Sat</v>
      </c>
      <c r="C23" s="49"/>
      <c r="D23" s="49"/>
      <c r="E23" s="41" t="str">
        <f>Vzorci_vnosov!$A$14</f>
        <v>☻</v>
      </c>
      <c r="F23" s="53"/>
      <c r="G23" s="53"/>
      <c r="H23" s="49"/>
      <c r="I23" s="53"/>
      <c r="J23" s="49"/>
      <c r="K23" s="54" t="str">
        <f>Vzorci_vnosov!$A$18</f>
        <v>52$</v>
      </c>
      <c r="L23" s="53"/>
      <c r="M23" s="49"/>
      <c r="N23" s="50"/>
      <c r="O23" s="53"/>
      <c r="P23" s="51"/>
      <c r="Q23" s="42" t="str">
        <f>Vzorci_vnosov!$A$21</f>
        <v>☺</v>
      </c>
      <c r="R23" s="4"/>
      <c r="S23" s="53"/>
      <c r="T23" s="74" t="s">
        <v>28</v>
      </c>
      <c r="U23" s="26" t="s">
        <v>23</v>
      </c>
      <c r="V23" s="43">
        <f t="shared" si="1"/>
        <v>1</v>
      </c>
      <c r="W23" s="43">
        <f t="shared" si="2"/>
        <v>1</v>
      </c>
      <c r="X23" s="43">
        <f t="shared" si="3"/>
        <v>0</v>
      </c>
      <c r="Y23" s="43">
        <f t="shared" si="4"/>
        <v>1</v>
      </c>
      <c r="Z23" s="43">
        <f t="shared" si="5"/>
        <v>0</v>
      </c>
      <c r="AA23" s="43">
        <f t="shared" si="6"/>
        <v>0</v>
      </c>
      <c r="AB23" s="43">
        <f t="shared" si="7"/>
        <v>0</v>
      </c>
      <c r="AC23" s="43">
        <f t="shared" si="8"/>
        <v>0</v>
      </c>
      <c r="AD23" s="44">
        <f t="shared" si="9"/>
        <v>11</v>
      </c>
      <c r="AE23" s="44">
        <f t="shared" si="10"/>
        <v>0</v>
      </c>
      <c r="AF23" s="43">
        <f t="shared" si="11"/>
        <v>1</v>
      </c>
      <c r="AG23" s="14" t="str">
        <f>Vzorci_vnosov!$A$23</f>
        <v>51☺</v>
      </c>
      <c r="AH23" s="45" t="str">
        <f t="shared" si="12"/>
        <v/>
      </c>
      <c r="AI23" s="45" t="str">
        <f t="shared" si="13"/>
        <v/>
      </c>
      <c r="AJ23" s="45" t="str">
        <f t="shared" si="14"/>
        <v>☻</v>
      </c>
      <c r="AK23" s="45" t="str">
        <f t="shared" si="15"/>
        <v/>
      </c>
      <c r="AL23" s="45" t="str">
        <f t="shared" si="16"/>
        <v/>
      </c>
      <c r="AM23" s="45" t="str">
        <f t="shared" si="17"/>
        <v/>
      </c>
      <c r="AN23" s="45" t="str">
        <f t="shared" si="18"/>
        <v/>
      </c>
      <c r="AO23" s="45" t="str">
        <f t="shared" si="19"/>
        <v/>
      </c>
      <c r="AP23" s="45" t="str">
        <f t="shared" si="20"/>
        <v>$</v>
      </c>
      <c r="AQ23" s="45" t="str">
        <f t="shared" si="21"/>
        <v/>
      </c>
      <c r="AR23" s="45" t="str">
        <f t="shared" si="22"/>
        <v/>
      </c>
      <c r="AS23" s="45" t="str">
        <f t="shared" si="23"/>
        <v/>
      </c>
      <c r="AT23" s="45" t="e">
        <f>NA()</f>
        <v>#N/A</v>
      </c>
      <c r="AU23" s="45" t="str">
        <f t="shared" si="24"/>
        <v/>
      </c>
      <c r="AV23" s="45" t="str">
        <f t="shared" si="25"/>
        <v/>
      </c>
      <c r="AW23" s="45" t="str">
        <f t="shared" si="26"/>
        <v>☺</v>
      </c>
      <c r="AX23" s="45" t="str">
        <f t="shared" si="27"/>
        <v/>
      </c>
      <c r="AY23" s="45" t="str">
        <f t="shared" si="28"/>
        <v/>
      </c>
    </row>
    <row r="24" spans="1:51" ht="19.5" customHeight="1">
      <c r="A24" s="47">
        <v>43884</v>
      </c>
      <c r="B24" s="48" t="str">
        <f t="shared" si="0"/>
        <v>Sun</v>
      </c>
      <c r="C24" s="49"/>
      <c r="D24" s="49"/>
      <c r="E24" s="41" t="str">
        <f>Vzorci_vnosov!$A$14</f>
        <v>☻</v>
      </c>
      <c r="F24" s="53"/>
      <c r="G24" s="53"/>
      <c r="H24" s="49"/>
      <c r="I24" s="49"/>
      <c r="J24" s="49"/>
      <c r="K24" s="53"/>
      <c r="L24" s="53"/>
      <c r="M24" s="49"/>
      <c r="N24" s="42" t="str">
        <f>Vzorci_vnosov!$A$21</f>
        <v>☺</v>
      </c>
      <c r="O24" s="53"/>
      <c r="P24" s="51"/>
      <c r="Q24" s="4"/>
      <c r="R24" s="4"/>
      <c r="S24" s="53"/>
      <c r="T24" s="74" t="s">
        <v>23</v>
      </c>
      <c r="U24" s="26" t="s">
        <v>17</v>
      </c>
      <c r="V24" s="43">
        <f t="shared" si="1"/>
        <v>1</v>
      </c>
      <c r="W24" s="43">
        <f t="shared" si="2"/>
        <v>1</v>
      </c>
      <c r="X24" s="43">
        <f t="shared" si="3"/>
        <v>0</v>
      </c>
      <c r="Y24" s="43">
        <f t="shared" si="4"/>
        <v>0</v>
      </c>
      <c r="Z24" s="43">
        <f t="shared" si="5"/>
        <v>0</v>
      </c>
      <c r="AA24" s="43">
        <f t="shared" si="6"/>
        <v>0</v>
      </c>
      <c r="AB24" s="43">
        <f t="shared" si="7"/>
        <v>0</v>
      </c>
      <c r="AC24" s="43">
        <f t="shared" si="8"/>
        <v>0</v>
      </c>
      <c r="AD24" s="44">
        <f t="shared" si="9"/>
        <v>12</v>
      </c>
      <c r="AE24" s="44">
        <f t="shared" si="10"/>
        <v>0</v>
      </c>
      <c r="AF24" s="43">
        <f t="shared" si="11"/>
        <v>0</v>
      </c>
      <c r="AG24" s="14" t="str">
        <f>Vzorci_vnosov!$A$24</f>
        <v>52☺</v>
      </c>
      <c r="AH24" s="45" t="str">
        <f t="shared" si="12"/>
        <v/>
      </c>
      <c r="AI24" s="45" t="str">
        <f t="shared" si="13"/>
        <v/>
      </c>
      <c r="AJ24" s="45" t="str">
        <f t="shared" si="14"/>
        <v>☻</v>
      </c>
      <c r="AK24" s="45" t="str">
        <f t="shared" si="15"/>
        <v/>
      </c>
      <c r="AL24" s="45" t="str">
        <f t="shared" si="16"/>
        <v/>
      </c>
      <c r="AM24" s="45" t="str">
        <f t="shared" si="17"/>
        <v/>
      </c>
      <c r="AN24" s="45" t="str">
        <f t="shared" si="18"/>
        <v/>
      </c>
      <c r="AO24" s="45" t="str">
        <f t="shared" si="19"/>
        <v/>
      </c>
      <c r="AP24" s="45" t="str">
        <f t="shared" si="20"/>
        <v/>
      </c>
      <c r="AQ24" s="45" t="str">
        <f t="shared" si="21"/>
        <v/>
      </c>
      <c r="AR24" s="45" t="str">
        <f t="shared" si="22"/>
        <v/>
      </c>
      <c r="AS24" s="45" t="str">
        <f t="shared" si="23"/>
        <v>☺</v>
      </c>
      <c r="AT24" s="45" t="e">
        <f>NA()</f>
        <v>#N/A</v>
      </c>
      <c r="AU24" s="45" t="str">
        <f t="shared" si="24"/>
        <v/>
      </c>
      <c r="AV24" s="45" t="str">
        <f t="shared" si="25"/>
        <v/>
      </c>
      <c r="AW24" s="45" t="str">
        <f t="shared" si="26"/>
        <v/>
      </c>
      <c r="AX24" s="45" t="str">
        <f t="shared" si="27"/>
        <v/>
      </c>
      <c r="AY24" s="45" t="str">
        <f t="shared" si="28"/>
        <v/>
      </c>
    </row>
    <row r="25" spans="1:51" ht="19.5" customHeight="1">
      <c r="A25" s="47">
        <v>43885</v>
      </c>
      <c r="B25" s="48" t="str">
        <f t="shared" si="0"/>
        <v>Mon</v>
      </c>
      <c r="C25" s="49" t="str">
        <f>Vzorci_vnosov!$A$5</f>
        <v>52</v>
      </c>
      <c r="D25" s="49" t="str">
        <f>Vzorci_vnosov!$A$12</f>
        <v>D</v>
      </c>
      <c r="E25" s="53" t="str">
        <f>Vzorci_vnosov!$A$11</f>
        <v>X</v>
      </c>
      <c r="F25" s="56" t="str">
        <f>Vzorci_vnosov!$A$19</f>
        <v>KVIT$</v>
      </c>
      <c r="G25" s="49" t="str">
        <f>Vzorci_vnosov!$A$15</f>
        <v>SO</v>
      </c>
      <c r="H25" s="49" t="str">
        <f>Vzorci_vnosov!$A$12</f>
        <v>D</v>
      </c>
      <c r="I25" s="51" t="str">
        <f>Vzorci_vnosov!$A$23</f>
        <v>51☺</v>
      </c>
      <c r="J25" s="49" t="str">
        <f>Vzorci_vnosov!$A$4</f>
        <v>51</v>
      </c>
      <c r="K25" s="49" t="str">
        <f>Vzorci_vnosov!$A$6</f>
        <v>KVIT</v>
      </c>
      <c r="L25" s="53" t="str">
        <f>Vzorci_vnosov!$A$26</f>
        <v>52¶</v>
      </c>
      <c r="M25" s="52" t="s">
        <v>69</v>
      </c>
      <c r="N25" s="53" t="str">
        <f>Vzorci_vnosov!$A$11</f>
        <v>X</v>
      </c>
      <c r="O25" s="49" t="str">
        <f>Vzorci_vnosov!$A$12</f>
        <v>D</v>
      </c>
      <c r="P25" s="49" t="str">
        <f>Vzorci_vnosov!$A$6</f>
        <v>KVIT</v>
      </c>
      <c r="Q25" s="49" t="str">
        <f>Vzorci_vnosov!$A$8</f>
        <v>U</v>
      </c>
      <c r="R25" s="4"/>
      <c r="S25" s="49" t="str">
        <f>Vzorci_vnosov!$A$15</f>
        <v>SO</v>
      </c>
      <c r="T25" s="74" t="s">
        <v>72</v>
      </c>
      <c r="U25" s="26" t="str">
        <f>$P$1</f>
        <v>BUT</v>
      </c>
      <c r="V25" s="43">
        <f t="shared" si="1"/>
        <v>0</v>
      </c>
      <c r="W25" s="43">
        <f t="shared" si="2"/>
        <v>1</v>
      </c>
      <c r="X25" s="43">
        <f t="shared" si="3"/>
        <v>1</v>
      </c>
      <c r="Y25" s="43">
        <f t="shared" si="4"/>
        <v>1</v>
      </c>
      <c r="Z25" s="43">
        <f t="shared" si="5"/>
        <v>0</v>
      </c>
      <c r="AA25" s="43">
        <f t="shared" si="6"/>
        <v>1</v>
      </c>
      <c r="AB25" s="43">
        <f t="shared" si="7"/>
        <v>1</v>
      </c>
      <c r="AC25" s="43">
        <f t="shared" si="8"/>
        <v>3</v>
      </c>
      <c r="AD25" s="44">
        <f t="shared" si="9"/>
        <v>-2</v>
      </c>
      <c r="AE25" s="44">
        <f t="shared" si="10"/>
        <v>2</v>
      </c>
      <c r="AF25" s="43">
        <f t="shared" si="11"/>
        <v>2</v>
      </c>
      <c r="AG25" s="8" t="str">
        <f>Vzorci_vnosov!$A$25</f>
        <v>51¶</v>
      </c>
      <c r="AH25" s="45" t="str">
        <f t="shared" si="12"/>
        <v>2</v>
      </c>
      <c r="AI25" s="45" t="str">
        <f t="shared" si="13"/>
        <v>D</v>
      </c>
      <c r="AJ25" s="45" t="str">
        <f t="shared" si="14"/>
        <v>X</v>
      </c>
      <c r="AK25" s="45" t="str">
        <f t="shared" si="15"/>
        <v>$</v>
      </c>
      <c r="AL25" s="45" t="str">
        <f t="shared" si="16"/>
        <v>O</v>
      </c>
      <c r="AM25" s="45" t="str">
        <f t="shared" si="17"/>
        <v>D</v>
      </c>
      <c r="AN25" s="45" t="str">
        <f t="shared" si="18"/>
        <v>☺</v>
      </c>
      <c r="AO25" s="45" t="str">
        <f t="shared" si="19"/>
        <v>1</v>
      </c>
      <c r="AP25" s="45" t="str">
        <f t="shared" si="20"/>
        <v>T</v>
      </c>
      <c r="AQ25" s="45" t="str">
        <f t="shared" si="21"/>
        <v>¶</v>
      </c>
      <c r="AR25" s="45" t="str">
        <f t="shared" si="22"/>
        <v>R</v>
      </c>
      <c r="AS25" s="45" t="str">
        <f t="shared" si="23"/>
        <v>X</v>
      </c>
      <c r="AT25" s="45" t="e">
        <f>NA()</f>
        <v>#N/A</v>
      </c>
      <c r="AU25" s="45" t="str">
        <f t="shared" si="24"/>
        <v>D</v>
      </c>
      <c r="AV25" s="45" t="str">
        <f t="shared" si="25"/>
        <v>T</v>
      </c>
      <c r="AW25" s="45" t="str">
        <f t="shared" si="26"/>
        <v>U</v>
      </c>
      <c r="AX25" s="45" t="str">
        <f t="shared" si="27"/>
        <v/>
      </c>
      <c r="AY25" s="45" t="str">
        <f t="shared" si="28"/>
        <v>O</v>
      </c>
    </row>
    <row r="26" spans="1:51" ht="19.5" customHeight="1">
      <c r="A26" s="47">
        <v>43886</v>
      </c>
      <c r="B26" s="48" t="str">
        <f t="shared" si="0"/>
        <v>Tue</v>
      </c>
      <c r="C26" s="53" t="str">
        <f>Vzorci_vnosov!$A$26</f>
        <v>52¶</v>
      </c>
      <c r="D26" s="49" t="str">
        <f>Vzorci_vnosov!$A$12</f>
        <v>D</v>
      </c>
      <c r="E26" s="49" t="str">
        <f>Vzorci_vnosov!$A$6</f>
        <v>KVIT</v>
      </c>
      <c r="F26" s="49" t="str">
        <f>Vzorci_vnosov!$A$6</f>
        <v>KVIT</v>
      </c>
      <c r="G26" s="49" t="str">
        <f>Vzorci_vnosov!$A$15</f>
        <v>SO</v>
      </c>
      <c r="H26" s="53" t="str">
        <f>Vzorci_vnosov!$A$32</f>
        <v>Am</v>
      </c>
      <c r="I26" s="53" t="str">
        <f>Vzorci_vnosov!$A$11</f>
        <v>X</v>
      </c>
      <c r="J26" s="49" t="str">
        <f>Vzorci_vnosov!$A$8</f>
        <v>U</v>
      </c>
      <c r="K26" s="49" t="str">
        <f>Vzorci_vnosov!$A$6</f>
        <v>KVIT</v>
      </c>
      <c r="L26" s="54" t="str">
        <f>Vzorci_vnosov!$A$17</f>
        <v>51$</v>
      </c>
      <c r="M26" s="52" t="s">
        <v>69</v>
      </c>
      <c r="N26" s="51" t="str">
        <f>Vzorci_vnosov!$A$23</f>
        <v>51☺</v>
      </c>
      <c r="O26" s="49" t="str">
        <f>Vzorci_vnosov!$A$12</f>
        <v>D</v>
      </c>
      <c r="P26" s="49" t="str">
        <f>Vzorci_vnosov!$A$6</f>
        <v>KVIT</v>
      </c>
      <c r="Q26" s="49" t="str">
        <f>Vzorci_vnosov!$A$5</f>
        <v>52</v>
      </c>
      <c r="R26" s="4"/>
      <c r="S26" s="49" t="str">
        <f>Vzorci_vnosov!$A$15</f>
        <v>SO</v>
      </c>
      <c r="T26" s="74" t="s">
        <v>70</v>
      </c>
      <c r="U26" s="26" t="str">
        <f>$P$1</f>
        <v>BUT</v>
      </c>
      <c r="V26" s="43">
        <f t="shared" si="1"/>
        <v>0</v>
      </c>
      <c r="W26" s="43">
        <f t="shared" si="2"/>
        <v>1</v>
      </c>
      <c r="X26" s="43">
        <f t="shared" si="3"/>
        <v>1</v>
      </c>
      <c r="Y26" s="43">
        <f t="shared" si="4"/>
        <v>1</v>
      </c>
      <c r="Z26" s="43">
        <f t="shared" si="5"/>
        <v>0</v>
      </c>
      <c r="AA26" s="43">
        <f t="shared" si="6"/>
        <v>1</v>
      </c>
      <c r="AB26" s="43">
        <f t="shared" si="7"/>
        <v>1</v>
      </c>
      <c r="AC26" s="43">
        <f t="shared" si="8"/>
        <v>4</v>
      </c>
      <c r="AD26" s="44">
        <f t="shared" si="9"/>
        <v>-2</v>
      </c>
      <c r="AE26" s="44">
        <f t="shared" si="10"/>
        <v>1</v>
      </c>
      <c r="AF26" s="43">
        <f t="shared" si="11"/>
        <v>2</v>
      </c>
      <c r="AG26" s="8" t="str">
        <f>Vzorci_vnosov!$A$26</f>
        <v>52¶</v>
      </c>
      <c r="AH26" s="45" t="str">
        <f t="shared" si="12"/>
        <v>¶</v>
      </c>
      <c r="AI26" s="45" t="str">
        <f t="shared" si="13"/>
        <v>D</v>
      </c>
      <c r="AJ26" s="45" t="str">
        <f t="shared" si="14"/>
        <v>T</v>
      </c>
      <c r="AK26" s="45" t="str">
        <f t="shared" si="15"/>
        <v>T</v>
      </c>
      <c r="AL26" s="45" t="str">
        <f t="shared" si="16"/>
        <v>O</v>
      </c>
      <c r="AM26" s="45" t="str">
        <f t="shared" si="17"/>
        <v>m</v>
      </c>
      <c r="AN26" s="45" t="str">
        <f t="shared" si="18"/>
        <v>X</v>
      </c>
      <c r="AO26" s="45" t="str">
        <f t="shared" si="19"/>
        <v>U</v>
      </c>
      <c r="AP26" s="45" t="str">
        <f t="shared" si="20"/>
        <v>T</v>
      </c>
      <c r="AQ26" s="45" t="str">
        <f t="shared" si="21"/>
        <v>$</v>
      </c>
      <c r="AR26" s="45" t="str">
        <f t="shared" si="22"/>
        <v>R</v>
      </c>
      <c r="AS26" s="45" t="str">
        <f t="shared" si="23"/>
        <v>☺</v>
      </c>
      <c r="AT26" s="45" t="e">
        <f>NA()</f>
        <v>#N/A</v>
      </c>
      <c r="AU26" s="45" t="str">
        <f t="shared" si="24"/>
        <v>D</v>
      </c>
      <c r="AV26" s="45" t="str">
        <f t="shared" si="25"/>
        <v>T</v>
      </c>
      <c r="AW26" s="45" t="str">
        <f t="shared" si="26"/>
        <v>2</v>
      </c>
      <c r="AX26" s="45" t="str">
        <f t="shared" si="27"/>
        <v/>
      </c>
      <c r="AY26" s="45" t="str">
        <f t="shared" si="28"/>
        <v>O</v>
      </c>
    </row>
    <row r="27" spans="1:51" ht="19.5" customHeight="1">
      <c r="A27" s="47">
        <v>43887</v>
      </c>
      <c r="B27" s="48" t="str">
        <f t="shared" si="0"/>
        <v>Wed</v>
      </c>
      <c r="C27" s="49" t="str">
        <f>Vzorci_vnosov!$A$5</f>
        <v>52</v>
      </c>
      <c r="D27" s="49" t="str">
        <f>Vzorci_vnosov!$A$12</f>
        <v>D</v>
      </c>
      <c r="E27" s="49" t="str">
        <f>Vzorci_vnosov!$A$6</f>
        <v>KVIT</v>
      </c>
      <c r="F27" s="49" t="str">
        <f>Vzorci_vnosov!$A$6</f>
        <v>KVIT</v>
      </c>
      <c r="G27" s="49" t="str">
        <f>Vzorci_vnosov!$A$15</f>
        <v>SO</v>
      </c>
      <c r="H27" s="51" t="str">
        <f>Vzorci_vnosov!$A$37</f>
        <v>Ta☺</v>
      </c>
      <c r="I27" s="49" t="str">
        <f>Vzorci_vnosov!$A$8</f>
        <v>U</v>
      </c>
      <c r="J27" s="49" t="str">
        <f>Vzorci_vnosov!$A$4</f>
        <v>51</v>
      </c>
      <c r="K27" s="49" t="str">
        <f>Vzorci_vnosov!$A$6</f>
        <v>KVIT</v>
      </c>
      <c r="L27" s="49" t="str">
        <f>Vzorci_vnosov!$A$5</f>
        <v>52</v>
      </c>
      <c r="M27" s="52" t="s">
        <v>69</v>
      </c>
      <c r="N27" s="53" t="str">
        <f>Vzorci_vnosov!$A$11</f>
        <v>X</v>
      </c>
      <c r="O27" s="49" t="str">
        <f>Vzorci_vnosov!$A$12</f>
        <v>D</v>
      </c>
      <c r="P27" s="56" t="str">
        <f>Vzorci_vnosov!$A$19</f>
        <v>KVIT$</v>
      </c>
      <c r="Q27" s="53" t="str">
        <f>Vzorci_vnosov!$A$26</f>
        <v>52¶</v>
      </c>
      <c r="R27" s="4"/>
      <c r="S27" s="49" t="str">
        <f>Vzorci_vnosov!$A$15</f>
        <v>SO</v>
      </c>
      <c r="T27" s="74" t="s">
        <v>72</v>
      </c>
      <c r="U27" s="26" t="s">
        <v>15</v>
      </c>
      <c r="V27" s="43">
        <f t="shared" si="1"/>
        <v>0</v>
      </c>
      <c r="W27" s="43">
        <f t="shared" si="2"/>
        <v>1</v>
      </c>
      <c r="X27" s="43">
        <f t="shared" si="3"/>
        <v>1</v>
      </c>
      <c r="Y27" s="43">
        <f t="shared" si="4"/>
        <v>2</v>
      </c>
      <c r="Z27" s="43">
        <f t="shared" si="5"/>
        <v>0</v>
      </c>
      <c r="AA27" s="43">
        <f t="shared" si="6"/>
        <v>1</v>
      </c>
      <c r="AB27" s="43">
        <f t="shared" si="7"/>
        <v>1</v>
      </c>
      <c r="AC27" s="43">
        <f t="shared" si="8"/>
        <v>4</v>
      </c>
      <c r="AD27" s="44">
        <f t="shared" si="9"/>
        <v>-2</v>
      </c>
      <c r="AE27" s="44">
        <f t="shared" si="10"/>
        <v>1</v>
      </c>
      <c r="AF27" s="43">
        <f t="shared" si="11"/>
        <v>3</v>
      </c>
      <c r="AG27" s="15" t="str">
        <f>Vzorci_vnosov!$A$27</f>
        <v>KVIT☺</v>
      </c>
      <c r="AH27" s="45" t="str">
        <f t="shared" si="12"/>
        <v>2</v>
      </c>
      <c r="AI27" s="45" t="str">
        <f t="shared" si="13"/>
        <v>D</v>
      </c>
      <c r="AJ27" s="45" t="str">
        <f t="shared" si="14"/>
        <v>T</v>
      </c>
      <c r="AK27" s="45" t="str">
        <f t="shared" si="15"/>
        <v>T</v>
      </c>
      <c r="AL27" s="45" t="str">
        <f t="shared" si="16"/>
        <v>O</v>
      </c>
      <c r="AM27" s="45" t="str">
        <f t="shared" si="17"/>
        <v>☺</v>
      </c>
      <c r="AN27" s="45" t="str">
        <f t="shared" si="18"/>
        <v>U</v>
      </c>
      <c r="AO27" s="45" t="str">
        <f t="shared" si="19"/>
        <v>1</v>
      </c>
      <c r="AP27" s="45" t="str">
        <f t="shared" si="20"/>
        <v>T</v>
      </c>
      <c r="AQ27" s="45" t="str">
        <f t="shared" si="21"/>
        <v>2</v>
      </c>
      <c r="AR27" s="45" t="str">
        <f t="shared" si="22"/>
        <v>R</v>
      </c>
      <c r="AS27" s="45" t="str">
        <f t="shared" si="23"/>
        <v>X</v>
      </c>
      <c r="AT27" s="45" t="e">
        <f>NA()</f>
        <v>#N/A</v>
      </c>
      <c r="AU27" s="45" t="str">
        <f t="shared" si="24"/>
        <v>D</v>
      </c>
      <c r="AV27" s="45" t="str">
        <f t="shared" si="25"/>
        <v>$</v>
      </c>
      <c r="AW27" s="45" t="str">
        <f t="shared" si="26"/>
        <v>¶</v>
      </c>
      <c r="AX27" s="45" t="str">
        <f t="shared" si="27"/>
        <v/>
      </c>
      <c r="AY27" s="45" t="str">
        <f t="shared" si="28"/>
        <v>O</v>
      </c>
    </row>
    <row r="28" spans="1:51" ht="19.5" customHeight="1">
      <c r="A28" s="47">
        <v>43888</v>
      </c>
      <c r="B28" s="48" t="str">
        <f t="shared" si="0"/>
        <v>Thu</v>
      </c>
      <c r="C28" s="53" t="str">
        <f>Vzorci_vnosov!$A$26</f>
        <v>52¶</v>
      </c>
      <c r="D28" s="49" t="str">
        <f>Vzorci_vnosov!$A$12</f>
        <v>D</v>
      </c>
      <c r="E28" s="50" t="str">
        <f>Vzorci_vnosov!$A$7</f>
        <v>KVIT☻</v>
      </c>
      <c r="F28" s="49" t="str">
        <f>Vzorci_vnosov!$A$6</f>
        <v>KVIT</v>
      </c>
      <c r="G28" s="49" t="str">
        <f>Vzorci_vnosov!$A$15</f>
        <v>SO</v>
      </c>
      <c r="H28" s="53" t="str">
        <f>Vzorci_vnosov!$A$11</f>
        <v>X</v>
      </c>
      <c r="I28" s="51" t="str">
        <f>Vzorci_vnosov!$A$23</f>
        <v>51☺</v>
      </c>
      <c r="J28" s="49" t="str">
        <f>Vzorci_vnosov!$A$4</f>
        <v>51</v>
      </c>
      <c r="K28" s="49" t="str">
        <f>Vzorci_vnosov!$A$6</f>
        <v>KVIT</v>
      </c>
      <c r="L28" s="53" t="s">
        <v>74</v>
      </c>
      <c r="M28" s="52" t="s">
        <v>69</v>
      </c>
      <c r="N28" s="49" t="str">
        <f>Vzorci_vnosov!$A$12</f>
        <v>D</v>
      </c>
      <c r="O28" s="49" t="str">
        <f>Vzorci_vnosov!$A$12</f>
        <v>D</v>
      </c>
      <c r="P28" s="53" t="str">
        <f>Vzorci_vnosov!$A$32</f>
        <v>Am</v>
      </c>
      <c r="Q28" s="54" t="str">
        <f>Vzorci_vnosov!$A$18</f>
        <v>52$</v>
      </c>
      <c r="R28" s="4"/>
      <c r="S28" s="49" t="str">
        <f>Vzorci_vnosov!$A$15</f>
        <v>SO</v>
      </c>
      <c r="T28" s="74" t="s">
        <v>13</v>
      </c>
      <c r="U28" s="26" t="str">
        <f>$P$1</f>
        <v>BUT</v>
      </c>
      <c r="V28" s="43">
        <f t="shared" si="1"/>
        <v>1</v>
      </c>
      <c r="W28" s="43">
        <f t="shared" si="2"/>
        <v>1</v>
      </c>
      <c r="X28" s="43">
        <f t="shared" si="3"/>
        <v>1</v>
      </c>
      <c r="Y28" s="43">
        <f t="shared" si="4"/>
        <v>1</v>
      </c>
      <c r="Z28" s="43">
        <f t="shared" si="5"/>
        <v>0</v>
      </c>
      <c r="AA28" s="43">
        <f t="shared" si="6"/>
        <v>1</v>
      </c>
      <c r="AB28" s="43">
        <f t="shared" si="7"/>
        <v>0</v>
      </c>
      <c r="AC28" s="43">
        <f t="shared" si="8"/>
        <v>3</v>
      </c>
      <c r="AD28" s="44">
        <f t="shared" si="9"/>
        <v>-2</v>
      </c>
      <c r="AE28" s="44">
        <f t="shared" si="10"/>
        <v>1</v>
      </c>
      <c r="AF28" s="43">
        <f t="shared" si="11"/>
        <v>2</v>
      </c>
      <c r="AG28" s="16" t="str">
        <f>Vzorci_vnosov!$A$28</f>
        <v>KO</v>
      </c>
      <c r="AH28" s="45" t="str">
        <f t="shared" si="12"/>
        <v>¶</v>
      </c>
      <c r="AI28" s="45" t="str">
        <f t="shared" si="13"/>
        <v>D</v>
      </c>
      <c r="AJ28" s="45" t="str">
        <f t="shared" si="14"/>
        <v>☻</v>
      </c>
      <c r="AK28" s="45" t="str">
        <f t="shared" si="15"/>
        <v>T</v>
      </c>
      <c r="AL28" s="45" t="str">
        <f t="shared" si="16"/>
        <v>O</v>
      </c>
      <c r="AM28" s="45" t="str">
        <f t="shared" si="17"/>
        <v>X</v>
      </c>
      <c r="AN28" s="45" t="str">
        <f t="shared" si="18"/>
        <v>☺</v>
      </c>
      <c r="AO28" s="45" t="str">
        <f t="shared" si="19"/>
        <v>1</v>
      </c>
      <c r="AP28" s="45" t="str">
        <f t="shared" si="20"/>
        <v>T</v>
      </c>
      <c r="AQ28" s="45" t="str">
        <f t="shared" si="21"/>
        <v>K</v>
      </c>
      <c r="AR28" s="45" t="str">
        <f t="shared" si="22"/>
        <v>R</v>
      </c>
      <c r="AS28" s="45" t="str">
        <f t="shared" si="23"/>
        <v>D</v>
      </c>
      <c r="AT28" s="45" t="e">
        <f>NA()</f>
        <v>#N/A</v>
      </c>
      <c r="AU28" s="45" t="str">
        <f t="shared" si="24"/>
        <v>D</v>
      </c>
      <c r="AV28" s="45" t="str">
        <f t="shared" si="25"/>
        <v>m</v>
      </c>
      <c r="AW28" s="45" t="str">
        <f t="shared" si="26"/>
        <v>$</v>
      </c>
      <c r="AX28" s="45" t="str">
        <f t="shared" si="27"/>
        <v/>
      </c>
      <c r="AY28" s="45" t="str">
        <f t="shared" si="28"/>
        <v>O</v>
      </c>
    </row>
    <row r="29" spans="1:51" ht="19.5" customHeight="1">
      <c r="A29" s="47">
        <v>43889</v>
      </c>
      <c r="B29" s="48" t="str">
        <f t="shared" si="0"/>
        <v>Fri</v>
      </c>
      <c r="C29" s="49" t="str">
        <f>Vzorci_vnosov!$A$5</f>
        <v>52</v>
      </c>
      <c r="D29" s="49" t="str">
        <f>Vzorci_vnosov!$A$12</f>
        <v>D</v>
      </c>
      <c r="E29" s="53" t="str">
        <f>Vzorci_vnosov!$A$11</f>
        <v>X</v>
      </c>
      <c r="F29" s="49" t="str">
        <f>Vzorci_vnosov!$A$6</f>
        <v>KVIT</v>
      </c>
      <c r="G29" s="49" t="str">
        <f>Vzorci_vnosov!$A$15</f>
        <v>SO</v>
      </c>
      <c r="H29" s="54" t="str">
        <f>Vzorci_vnosov!$A$17</f>
        <v>51$</v>
      </c>
      <c r="I29" s="53" t="str">
        <f>Vzorci_vnosov!$A$11</f>
        <v>X</v>
      </c>
      <c r="J29" s="49" t="str">
        <f>Vzorci_vnosov!$A$12</f>
        <v>D</v>
      </c>
      <c r="K29" s="50" t="str">
        <f>Vzorci_vnosov!$A$7</f>
        <v>KVIT☻</v>
      </c>
      <c r="L29" s="53" t="s">
        <v>76</v>
      </c>
      <c r="M29" s="52" t="s">
        <v>69</v>
      </c>
      <c r="N29" s="49" t="str">
        <f>Vzorci_vnosov!$A$12</f>
        <v>D</v>
      </c>
      <c r="O29" s="49" t="str">
        <f>Vzorci_vnosov!$A$12</f>
        <v>D</v>
      </c>
      <c r="P29" s="49" t="str">
        <f>Vzorci_vnosov!$A$6</f>
        <v>KVIT</v>
      </c>
      <c r="Q29" s="49" t="str">
        <f>Vzorci_vnosov!$A$8</f>
        <v>U</v>
      </c>
      <c r="R29" s="4"/>
      <c r="S29" s="49" t="str">
        <f>Vzorci_vnosov!$A$15</f>
        <v>SO</v>
      </c>
      <c r="T29" s="74" t="s">
        <v>70</v>
      </c>
      <c r="U29" s="26" t="str">
        <f>$P$1</f>
        <v>BUT</v>
      </c>
      <c r="V29" s="43">
        <f t="shared" si="1"/>
        <v>1</v>
      </c>
      <c r="W29" s="43">
        <f t="shared" si="2"/>
        <v>0</v>
      </c>
      <c r="X29" s="43">
        <f t="shared" si="3"/>
        <v>1</v>
      </c>
      <c r="Y29" s="43">
        <f t="shared" si="4"/>
        <v>1</v>
      </c>
      <c r="Z29" s="43">
        <f t="shared" si="5"/>
        <v>0</v>
      </c>
      <c r="AA29" s="43">
        <f t="shared" si="6"/>
        <v>0</v>
      </c>
      <c r="AB29" s="43">
        <f t="shared" si="7"/>
        <v>1</v>
      </c>
      <c r="AC29" s="43">
        <f t="shared" si="8"/>
        <v>3</v>
      </c>
      <c r="AD29" s="44">
        <f t="shared" si="9"/>
        <v>-2</v>
      </c>
      <c r="AE29" s="44">
        <f t="shared" si="10"/>
        <v>2</v>
      </c>
      <c r="AF29" s="43">
        <f t="shared" si="11"/>
        <v>2</v>
      </c>
      <c r="AG29" s="16" t="str">
        <f>Vzorci_vnosov!$A$29</f>
        <v>Rt</v>
      </c>
      <c r="AH29" s="45" t="str">
        <f t="shared" si="12"/>
        <v>2</v>
      </c>
      <c r="AI29" s="45" t="str">
        <f t="shared" si="13"/>
        <v>D</v>
      </c>
      <c r="AJ29" s="45" t="str">
        <f t="shared" si="14"/>
        <v>X</v>
      </c>
      <c r="AK29" s="45" t="str">
        <f t="shared" si="15"/>
        <v>T</v>
      </c>
      <c r="AL29" s="45" t="str">
        <f t="shared" si="16"/>
        <v>O</v>
      </c>
      <c r="AM29" s="45" t="str">
        <f t="shared" si="17"/>
        <v>$</v>
      </c>
      <c r="AN29" s="45" t="str">
        <f t="shared" si="18"/>
        <v>X</v>
      </c>
      <c r="AO29" s="45" t="str">
        <f t="shared" si="19"/>
        <v>D</v>
      </c>
      <c r="AP29" s="45" t="str">
        <f t="shared" si="20"/>
        <v>☻</v>
      </c>
      <c r="AQ29" s="45" t="str">
        <f t="shared" si="21"/>
        <v>K</v>
      </c>
      <c r="AR29" s="45" t="str">
        <f t="shared" si="22"/>
        <v>R</v>
      </c>
      <c r="AS29" s="45" t="str">
        <f t="shared" si="23"/>
        <v>D</v>
      </c>
      <c r="AT29" s="45" t="e">
        <f>NA()</f>
        <v>#N/A</v>
      </c>
      <c r="AU29" s="45" t="str">
        <f t="shared" si="24"/>
        <v>D</v>
      </c>
      <c r="AV29" s="45" t="str">
        <f t="shared" si="25"/>
        <v>T</v>
      </c>
      <c r="AW29" s="45" t="str">
        <f t="shared" si="26"/>
        <v>U</v>
      </c>
      <c r="AX29" s="45" t="str">
        <f t="shared" si="27"/>
        <v/>
      </c>
      <c r="AY29" s="45" t="str">
        <f t="shared" si="28"/>
        <v>O</v>
      </c>
    </row>
    <row r="30" spans="1:51" ht="19.5" customHeight="1">
      <c r="A30" s="47">
        <v>43890</v>
      </c>
      <c r="B30" s="46"/>
      <c r="C30" s="49"/>
      <c r="D30" s="49"/>
      <c r="E30" s="49"/>
      <c r="F30" s="41" t="str">
        <f>Vzorci_vnosov!$A$14</f>
        <v>☻</v>
      </c>
      <c r="G30" s="53"/>
      <c r="H30" s="49"/>
      <c r="I30" s="49"/>
      <c r="J30" s="49"/>
      <c r="K30" s="53"/>
      <c r="L30" s="42" t="str">
        <f>Vzorci_vnosov!$A$21</f>
        <v>☺</v>
      </c>
      <c r="M30" s="49"/>
      <c r="N30" s="54" t="str">
        <f>Vzorci_vnosov!$A$18</f>
        <v>52$</v>
      </c>
      <c r="O30" s="53"/>
      <c r="P30" s="51"/>
      <c r="Q30" s="4"/>
      <c r="R30" s="4"/>
      <c r="S30" s="53"/>
      <c r="T30" s="74" t="s">
        <v>19</v>
      </c>
      <c r="U30" s="26" t="s">
        <v>27</v>
      </c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5" t="str">
        <f>Vzorci_vnosov!$A$30</f>
        <v>Rt☻</v>
      </c>
      <c r="AH30" s="45" t="str">
        <f t="shared" si="12"/>
        <v/>
      </c>
      <c r="AI30" s="45" t="str">
        <f t="shared" si="13"/>
        <v/>
      </c>
      <c r="AJ30" s="45" t="str">
        <f t="shared" si="14"/>
        <v/>
      </c>
      <c r="AK30" s="45" t="str">
        <f t="shared" si="15"/>
        <v>☻</v>
      </c>
      <c r="AL30" s="45" t="str">
        <f t="shared" si="16"/>
        <v/>
      </c>
      <c r="AM30" s="45" t="str">
        <f t="shared" si="17"/>
        <v/>
      </c>
      <c r="AN30" s="45" t="str">
        <f t="shared" si="18"/>
        <v/>
      </c>
      <c r="AO30" s="45" t="str">
        <f t="shared" si="19"/>
        <v/>
      </c>
      <c r="AP30" s="45" t="str">
        <f t="shared" si="20"/>
        <v/>
      </c>
      <c r="AQ30" s="45" t="str">
        <f t="shared" si="21"/>
        <v>☺</v>
      </c>
      <c r="AR30" s="45" t="str">
        <f t="shared" si="22"/>
        <v/>
      </c>
      <c r="AS30" s="45" t="str">
        <f t="shared" si="23"/>
        <v>$</v>
      </c>
      <c r="AT30" s="45" t="e">
        <f>NA()</f>
        <v>#N/A</v>
      </c>
      <c r="AU30" s="45" t="str">
        <f t="shared" si="24"/>
        <v/>
      </c>
      <c r="AV30" s="45" t="str">
        <f t="shared" si="25"/>
        <v/>
      </c>
      <c r="AW30" s="45" t="str">
        <f t="shared" si="26"/>
        <v/>
      </c>
      <c r="AX30" s="45" t="str">
        <f t="shared" si="27"/>
        <v/>
      </c>
      <c r="AY30" s="45" t="str">
        <f t="shared" si="28"/>
        <v/>
      </c>
    </row>
    <row r="31" spans="1:51" ht="19.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17" t="str">
        <f>Vzorci_vnosov!$A$31</f>
        <v>Rt☺</v>
      </c>
      <c r="AH31" s="45" t="str">
        <f t="shared" si="12"/>
        <v/>
      </c>
      <c r="AI31" s="45" t="str">
        <f t="shared" si="13"/>
        <v/>
      </c>
      <c r="AJ31" s="45" t="str">
        <f t="shared" si="14"/>
        <v/>
      </c>
      <c r="AK31" s="45" t="str">
        <f t="shared" si="15"/>
        <v/>
      </c>
      <c r="AL31" s="45" t="str">
        <f t="shared" si="16"/>
        <v/>
      </c>
      <c r="AM31" s="45" t="str">
        <f t="shared" si="17"/>
        <v/>
      </c>
      <c r="AN31" s="45" t="str">
        <f t="shared" si="18"/>
        <v/>
      </c>
      <c r="AO31" s="45" t="str">
        <f t="shared" si="19"/>
        <v/>
      </c>
      <c r="AP31" s="45" t="str">
        <f t="shared" si="20"/>
        <v/>
      </c>
      <c r="AQ31" s="45" t="str">
        <f t="shared" si="21"/>
        <v/>
      </c>
      <c r="AR31" s="45" t="str">
        <f t="shared" si="22"/>
        <v/>
      </c>
      <c r="AS31" s="45" t="str">
        <f t="shared" si="23"/>
        <v/>
      </c>
      <c r="AT31" s="45" t="e">
        <f>NA()</f>
        <v>#N/A</v>
      </c>
      <c r="AU31" s="45" t="str">
        <f t="shared" si="24"/>
        <v/>
      </c>
      <c r="AV31" s="45" t="str">
        <f t="shared" si="25"/>
        <v/>
      </c>
      <c r="AW31" s="45" t="str">
        <f t="shared" si="26"/>
        <v/>
      </c>
      <c r="AX31" s="45" t="str">
        <f t="shared" si="27"/>
        <v/>
      </c>
      <c r="AY31" s="45" t="str">
        <f t="shared" si="28"/>
        <v/>
      </c>
    </row>
    <row r="32" spans="1:51" ht="19.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8" t="str">
        <f>Vzorci_vnosov!$A$32</f>
        <v>Am</v>
      </c>
      <c r="AH32" s="45" t="str">
        <f t="shared" si="12"/>
        <v/>
      </c>
      <c r="AI32" s="45" t="str">
        <f t="shared" si="13"/>
        <v/>
      </c>
      <c r="AJ32" s="45" t="str">
        <f t="shared" si="14"/>
        <v/>
      </c>
      <c r="AK32" s="45" t="str">
        <f t="shared" si="15"/>
        <v/>
      </c>
      <c r="AL32" s="45" t="str">
        <f t="shared" si="16"/>
        <v/>
      </c>
      <c r="AM32" s="45" t="str">
        <f t="shared" si="17"/>
        <v/>
      </c>
      <c r="AN32" s="45" t="str">
        <f t="shared" si="18"/>
        <v/>
      </c>
      <c r="AO32" s="45" t="str">
        <f t="shared" si="19"/>
        <v/>
      </c>
      <c r="AP32" s="45" t="str">
        <f t="shared" si="20"/>
        <v/>
      </c>
      <c r="AQ32" s="45" t="str">
        <f t="shared" si="21"/>
        <v/>
      </c>
      <c r="AR32" s="45" t="str">
        <f t="shared" si="22"/>
        <v/>
      </c>
      <c r="AS32" s="45" t="str">
        <f t="shared" si="23"/>
        <v/>
      </c>
      <c r="AT32" s="45" t="e">
        <f>NA()</f>
        <v>#N/A</v>
      </c>
      <c r="AU32" s="45" t="str">
        <f t="shared" si="24"/>
        <v/>
      </c>
      <c r="AV32" s="45" t="str">
        <f t="shared" si="25"/>
        <v/>
      </c>
      <c r="AW32" s="45" t="str">
        <f t="shared" si="26"/>
        <v/>
      </c>
      <c r="AX32" s="45" t="str">
        <f t="shared" si="27"/>
        <v/>
      </c>
      <c r="AY32" s="45" t="str">
        <f t="shared" si="28"/>
        <v/>
      </c>
    </row>
    <row r="33" spans="1:51" ht="12.75" customHeight="1">
      <c r="AG33" s="5" t="str">
        <f>Vzorci_vnosov!$A$33</f>
        <v>Am☻</v>
      </c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</row>
    <row r="34" spans="1:51" ht="12.75" customHeight="1">
      <c r="C34" s="6" t="str">
        <f>$C$1</f>
        <v>GOR</v>
      </c>
      <c r="D34" s="6" t="str">
        <f>$D$1</f>
        <v>ŠOŠ</v>
      </c>
      <c r="E34" s="6" t="str">
        <f>$E$1</f>
        <v>PIN</v>
      </c>
      <c r="F34" s="6" t="str">
        <f>$F$1</f>
        <v>KON</v>
      </c>
      <c r="G34" s="6" t="str">
        <f>$G$1</f>
        <v>ORO</v>
      </c>
      <c r="H34" s="6" t="str">
        <f>$H$1</f>
        <v>MIO</v>
      </c>
      <c r="I34" s="6" t="str">
        <f>$I$1</f>
        <v>BOŽ</v>
      </c>
      <c r="J34" s="6" t="str">
        <f>$J$1</f>
        <v>TOM</v>
      </c>
      <c r="K34" s="6" t="str">
        <f>$K$1</f>
        <v>MŠŠ</v>
      </c>
      <c r="L34" s="6" t="str">
        <f>$L$1</f>
        <v>ŽIV</v>
      </c>
      <c r="M34" s="6" t="str">
        <f>$M$1</f>
        <v>TAL</v>
      </c>
      <c r="N34" s="6" t="str">
        <f>$N$1</f>
        <v>PIR</v>
      </c>
      <c r="O34" s="6" t="str">
        <f>$O$1</f>
        <v>HOL</v>
      </c>
      <c r="P34" s="6" t="str">
        <f>$P$1</f>
        <v>BUT</v>
      </c>
      <c r="Q34" s="6" t="str">
        <f>$Q$1</f>
        <v>ŽRJ</v>
      </c>
      <c r="R34" s="6" t="str">
        <f>$R$1</f>
        <v>NOV3</v>
      </c>
      <c r="S34" s="6" t="str">
        <f>$S$1</f>
        <v>JNK</v>
      </c>
      <c r="AG34" s="17" t="str">
        <f>Vzorci_vnosov!$A$34</f>
        <v>Am☺</v>
      </c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</row>
    <row r="35" spans="1:51" ht="17" customHeight="1">
      <c r="B35" s="64" t="str">
        <f>Vzorci_vnosov!$A$20</f>
        <v>☺</v>
      </c>
      <c r="C35" s="65">
        <f t="shared" ref="C35:N35" si="29">COUNTIF(AH2:AH32,"☺")</f>
        <v>0</v>
      </c>
      <c r="D35" s="65">
        <f t="shared" si="29"/>
        <v>0</v>
      </c>
      <c r="E35" s="65">
        <f t="shared" si="29"/>
        <v>0</v>
      </c>
      <c r="F35" s="65">
        <f t="shared" si="29"/>
        <v>0</v>
      </c>
      <c r="G35" s="65">
        <f t="shared" si="29"/>
        <v>3</v>
      </c>
      <c r="H35" s="65">
        <f t="shared" si="29"/>
        <v>2</v>
      </c>
      <c r="I35" s="65">
        <f t="shared" si="29"/>
        <v>3</v>
      </c>
      <c r="J35" s="65">
        <f t="shared" si="29"/>
        <v>1</v>
      </c>
      <c r="K35" s="65">
        <f t="shared" si="29"/>
        <v>0</v>
      </c>
      <c r="L35" s="65">
        <f t="shared" si="29"/>
        <v>4</v>
      </c>
      <c r="M35" s="65">
        <f t="shared" si="29"/>
        <v>0</v>
      </c>
      <c r="N35" s="65">
        <f t="shared" si="29"/>
        <v>2</v>
      </c>
      <c r="O35" s="65">
        <f>COUNTIF(AU2:AU32,"☺")</f>
        <v>0</v>
      </c>
      <c r="P35" s="65">
        <f>COUNTIF(AV2:AV32,"☺")</f>
        <v>3</v>
      </c>
      <c r="Q35" s="65">
        <f>COUNTIF(AW2:AW32,"☺")</f>
        <v>4</v>
      </c>
      <c r="R35" s="65">
        <f>COUNTIF(AX2:AX32,"☺")</f>
        <v>0</v>
      </c>
      <c r="S35" s="65">
        <f>COUNTIF(AY2:AY32,"☺")</f>
        <v>0</v>
      </c>
      <c r="AG35" s="8" t="str">
        <f>Vzorci_vnosov!$A$35</f>
        <v>Ta</v>
      </c>
    </row>
    <row r="36" spans="1:51" ht="17" customHeight="1">
      <c r="A36" s="66"/>
      <c r="B36" s="8" t="str">
        <f>Vzorci_vnosov!$A$16</f>
        <v>☻</v>
      </c>
      <c r="C36" s="65">
        <f t="shared" ref="C36:N36" si="30">COUNTIF(AH2:AH32,"☻")</f>
        <v>0</v>
      </c>
      <c r="D36" s="65">
        <f t="shared" si="30"/>
        <v>5</v>
      </c>
      <c r="E36" s="65">
        <f t="shared" si="30"/>
        <v>4</v>
      </c>
      <c r="F36" s="65">
        <f t="shared" si="30"/>
        <v>5</v>
      </c>
      <c r="G36" s="65">
        <f t="shared" si="30"/>
        <v>0</v>
      </c>
      <c r="H36" s="65">
        <f t="shared" si="30"/>
        <v>0</v>
      </c>
      <c r="I36" s="65">
        <f t="shared" si="30"/>
        <v>0</v>
      </c>
      <c r="J36" s="65">
        <f t="shared" si="30"/>
        <v>2</v>
      </c>
      <c r="K36" s="65">
        <f t="shared" si="30"/>
        <v>5</v>
      </c>
      <c r="L36" s="65">
        <f t="shared" si="30"/>
        <v>0</v>
      </c>
      <c r="M36" s="65">
        <f t="shared" si="30"/>
        <v>0</v>
      </c>
      <c r="N36" s="65">
        <f t="shared" si="30"/>
        <v>3</v>
      </c>
      <c r="O36" s="65">
        <f>COUNTIF(AU2:AU32,"☻")</f>
        <v>0</v>
      </c>
      <c r="P36" s="65">
        <f>COUNTIF(AV2:AV32,"☻")</f>
        <v>0</v>
      </c>
      <c r="Q36" s="65">
        <f>COUNTIF(AW2:AW32,"☻")</f>
        <v>0</v>
      </c>
      <c r="R36" s="65">
        <f>COUNTIF(AX2:AX32,"☻")</f>
        <v>0</v>
      </c>
      <c r="S36" s="65">
        <f>COUNTIF(AY2:AY32,"☻")</f>
        <v>0</v>
      </c>
      <c r="T36" s="65"/>
      <c r="U36" s="67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</row>
    <row r="37" spans="1:51" ht="17" customHeight="1">
      <c r="A37" s="66"/>
      <c r="B37" s="18" t="str">
        <f>Vzorci_vnosov!$A$42</f>
        <v>Σ</v>
      </c>
      <c r="C37" s="70">
        <f t="shared" ref="C37:S37" si="31">SUM(C35:C36)</f>
        <v>0</v>
      </c>
      <c r="D37" s="70">
        <f t="shared" si="31"/>
        <v>5</v>
      </c>
      <c r="E37" s="70">
        <f t="shared" si="31"/>
        <v>4</v>
      </c>
      <c r="F37" s="70">
        <f t="shared" si="31"/>
        <v>5</v>
      </c>
      <c r="G37" s="70">
        <f t="shared" si="31"/>
        <v>3</v>
      </c>
      <c r="H37" s="70">
        <f t="shared" si="31"/>
        <v>2</v>
      </c>
      <c r="I37" s="70">
        <f t="shared" si="31"/>
        <v>3</v>
      </c>
      <c r="J37" s="70">
        <f t="shared" si="31"/>
        <v>3</v>
      </c>
      <c r="K37" s="70">
        <f t="shared" si="31"/>
        <v>5</v>
      </c>
      <c r="L37" s="70">
        <f t="shared" si="31"/>
        <v>4</v>
      </c>
      <c r="M37" s="70">
        <f t="shared" si="31"/>
        <v>0</v>
      </c>
      <c r="N37" s="70">
        <f t="shared" si="31"/>
        <v>5</v>
      </c>
      <c r="O37" s="70">
        <f t="shared" si="31"/>
        <v>0</v>
      </c>
      <c r="P37" s="70">
        <f t="shared" si="31"/>
        <v>3</v>
      </c>
      <c r="Q37" s="70">
        <f t="shared" si="31"/>
        <v>4</v>
      </c>
      <c r="R37" s="70">
        <f t="shared" si="31"/>
        <v>0</v>
      </c>
      <c r="S37" s="70">
        <f t="shared" si="31"/>
        <v>0</v>
      </c>
      <c r="T37" s="65"/>
      <c r="U37" s="67"/>
      <c r="V37" s="34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</row>
    <row r="38" spans="1:51" ht="17" customHeight="1">
      <c r="A38" s="66"/>
      <c r="B38" s="5" t="str">
        <f>Vzorci_vnosov!$A$6</f>
        <v>KVIT</v>
      </c>
      <c r="C38" s="65">
        <f t="shared" ref="C38:S38" si="32">COUNTIF(C2:C32,"KVIT")+COUNTIF(C2:C32,"51KVIT")+COUNTIF(C2:C32,"52KVIT")+COUNTIF(C2:C32,"KVIT$")+COUNTIF(C2:C32,"KVIT☻")+COUNTIF(C2:C32,"KVIT☺")</f>
        <v>0</v>
      </c>
      <c r="D38" s="65">
        <f t="shared" si="32"/>
        <v>7</v>
      </c>
      <c r="E38" s="65">
        <f t="shared" si="32"/>
        <v>13</v>
      </c>
      <c r="F38" s="65">
        <f t="shared" si="32"/>
        <v>17</v>
      </c>
      <c r="G38" s="65">
        <f t="shared" si="32"/>
        <v>0</v>
      </c>
      <c r="H38" s="65">
        <f t="shared" si="32"/>
        <v>0</v>
      </c>
      <c r="I38" s="65">
        <f t="shared" si="32"/>
        <v>0</v>
      </c>
      <c r="J38" s="65">
        <f t="shared" si="32"/>
        <v>4</v>
      </c>
      <c r="K38" s="65">
        <f t="shared" si="32"/>
        <v>13</v>
      </c>
      <c r="L38" s="65">
        <f t="shared" si="32"/>
        <v>0</v>
      </c>
      <c r="M38" s="65">
        <f t="shared" si="32"/>
        <v>0</v>
      </c>
      <c r="N38" s="65">
        <f t="shared" si="32"/>
        <v>5</v>
      </c>
      <c r="O38" s="65">
        <f t="shared" si="32"/>
        <v>0</v>
      </c>
      <c r="P38" s="65">
        <f t="shared" si="32"/>
        <v>4</v>
      </c>
      <c r="Q38" s="65">
        <f t="shared" si="32"/>
        <v>0</v>
      </c>
      <c r="R38" s="65">
        <f t="shared" si="32"/>
        <v>0</v>
      </c>
      <c r="S38" s="65">
        <f t="shared" si="32"/>
        <v>0</v>
      </c>
      <c r="T38" s="65"/>
      <c r="U38" s="65"/>
      <c r="V38" s="34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</row>
    <row r="39" spans="1:51" ht="17" customHeight="1">
      <c r="A39" s="66"/>
      <c r="B39" s="19" t="str">
        <f>Vzorci_vnosov!$A$43</f>
        <v>$</v>
      </c>
      <c r="C39" s="65">
        <f t="shared" ref="C39:S39" si="33">COUNTIF(C2:C32,"51$")+COUNTIF(C2:C32,"52$")+COUNTIF(C2:C32,"kvit$")</f>
        <v>0</v>
      </c>
      <c r="D39" s="65">
        <f t="shared" si="33"/>
        <v>0</v>
      </c>
      <c r="E39" s="65">
        <f t="shared" si="33"/>
        <v>2</v>
      </c>
      <c r="F39" s="65">
        <f t="shared" si="33"/>
        <v>3</v>
      </c>
      <c r="G39" s="65">
        <f t="shared" si="33"/>
        <v>0</v>
      </c>
      <c r="H39" s="65">
        <f t="shared" si="33"/>
        <v>2</v>
      </c>
      <c r="I39" s="65">
        <f t="shared" si="33"/>
        <v>2</v>
      </c>
      <c r="J39" s="65">
        <f t="shared" si="33"/>
        <v>0</v>
      </c>
      <c r="K39" s="65">
        <f t="shared" si="33"/>
        <v>3</v>
      </c>
      <c r="L39" s="65">
        <f t="shared" si="33"/>
        <v>3</v>
      </c>
      <c r="M39" s="65">
        <f t="shared" si="33"/>
        <v>0</v>
      </c>
      <c r="N39" s="65">
        <f t="shared" si="33"/>
        <v>1</v>
      </c>
      <c r="O39" s="65">
        <f t="shared" si="33"/>
        <v>0</v>
      </c>
      <c r="P39" s="65">
        <f t="shared" si="33"/>
        <v>2</v>
      </c>
      <c r="Q39" s="65">
        <f t="shared" si="33"/>
        <v>4</v>
      </c>
      <c r="R39" s="65">
        <f t="shared" si="33"/>
        <v>0</v>
      </c>
      <c r="S39" s="65">
        <f t="shared" si="33"/>
        <v>0</v>
      </c>
      <c r="T39" s="65"/>
      <c r="U39" s="65"/>
      <c r="V39" s="34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</row>
    <row r="40" spans="1:51" ht="17" customHeight="1">
      <c r="B40" s="25" t="str">
        <f>Vzorci_vnosov!$A$12</f>
        <v>D</v>
      </c>
      <c r="C40" s="65">
        <f t="shared" ref="C40:S40" si="34">COUNTIF(C2:C32,"D")</f>
        <v>0</v>
      </c>
      <c r="D40" s="65">
        <f t="shared" si="34"/>
        <v>8</v>
      </c>
      <c r="E40" s="65">
        <f t="shared" si="34"/>
        <v>2</v>
      </c>
      <c r="F40" s="65">
        <f t="shared" si="34"/>
        <v>0</v>
      </c>
      <c r="G40" s="65">
        <f t="shared" si="34"/>
        <v>0</v>
      </c>
      <c r="H40" s="65">
        <f t="shared" si="34"/>
        <v>3</v>
      </c>
      <c r="I40" s="65">
        <f t="shared" si="34"/>
        <v>5</v>
      </c>
      <c r="J40" s="65">
        <f t="shared" si="34"/>
        <v>3</v>
      </c>
      <c r="K40" s="65">
        <f t="shared" si="34"/>
        <v>1</v>
      </c>
      <c r="L40" s="65">
        <f t="shared" si="34"/>
        <v>0</v>
      </c>
      <c r="M40" s="65">
        <f t="shared" si="34"/>
        <v>0</v>
      </c>
      <c r="N40" s="65">
        <f t="shared" si="34"/>
        <v>4</v>
      </c>
      <c r="O40" s="65">
        <f t="shared" si="34"/>
        <v>5</v>
      </c>
      <c r="P40" s="65">
        <f t="shared" si="34"/>
        <v>6</v>
      </c>
      <c r="Q40" s="65">
        <f t="shared" si="34"/>
        <v>0</v>
      </c>
      <c r="R40" s="65">
        <f t="shared" si="34"/>
        <v>0</v>
      </c>
      <c r="S40" s="65">
        <f t="shared" si="34"/>
        <v>0</v>
      </c>
      <c r="AG40" s="14" t="str">
        <f>Vzorci_vnosov!$A$40</f>
        <v>Rf☺</v>
      </c>
    </row>
    <row r="41" spans="1:51" ht="17" customHeight="1">
      <c r="B41" s="25" t="str">
        <f>Vzorci_vnosov!$A$15</f>
        <v>SO</v>
      </c>
      <c r="C41" s="65">
        <f t="shared" ref="C41:S41" si="35">COUNTIF(C2:C32,"SO")</f>
        <v>0</v>
      </c>
      <c r="D41" s="65">
        <f t="shared" si="35"/>
        <v>0</v>
      </c>
      <c r="E41" s="65">
        <f t="shared" si="35"/>
        <v>1</v>
      </c>
      <c r="F41" s="65">
        <f t="shared" si="35"/>
        <v>0</v>
      </c>
      <c r="G41" s="65">
        <f t="shared" si="35"/>
        <v>5</v>
      </c>
      <c r="H41" s="65">
        <f t="shared" si="35"/>
        <v>0</v>
      </c>
      <c r="I41" s="65">
        <f t="shared" si="35"/>
        <v>0</v>
      </c>
      <c r="J41" s="65">
        <f t="shared" si="35"/>
        <v>0</v>
      </c>
      <c r="K41" s="65">
        <f t="shared" si="35"/>
        <v>0</v>
      </c>
      <c r="L41" s="65">
        <f t="shared" si="35"/>
        <v>0</v>
      </c>
      <c r="M41" s="65">
        <f t="shared" si="35"/>
        <v>0</v>
      </c>
      <c r="N41" s="65">
        <f t="shared" si="35"/>
        <v>0</v>
      </c>
      <c r="O41" s="65">
        <f t="shared" si="35"/>
        <v>0</v>
      </c>
      <c r="P41" s="65">
        <f t="shared" si="35"/>
        <v>0</v>
      </c>
      <c r="Q41" s="65">
        <f t="shared" si="35"/>
        <v>0</v>
      </c>
      <c r="R41" s="65">
        <f t="shared" si="35"/>
        <v>0</v>
      </c>
      <c r="S41" s="65">
        <f t="shared" si="35"/>
        <v>20</v>
      </c>
      <c r="AG41" s="8" t="str">
        <f>Vzorci_vnosov!$A$41</f>
        <v>TAV</v>
      </c>
    </row>
    <row r="42" spans="1:51" ht="17" customHeight="1">
      <c r="B42" s="25" t="str">
        <f>Vzorci_vnosov!$A$13</f>
        <v>BOL</v>
      </c>
      <c r="C42" s="65">
        <f t="shared" ref="C42:S42" si="36">COUNTIF(C2:C32,"BOL")</f>
        <v>5</v>
      </c>
      <c r="D42" s="65">
        <f t="shared" si="36"/>
        <v>0</v>
      </c>
      <c r="E42" s="65">
        <f t="shared" si="36"/>
        <v>0</v>
      </c>
      <c r="F42" s="65">
        <f t="shared" si="36"/>
        <v>0</v>
      </c>
      <c r="G42" s="65">
        <f t="shared" si="36"/>
        <v>0</v>
      </c>
      <c r="H42" s="65">
        <f t="shared" si="36"/>
        <v>1</v>
      </c>
      <c r="I42" s="65">
        <f t="shared" si="36"/>
        <v>0</v>
      </c>
      <c r="J42" s="65">
        <f t="shared" si="36"/>
        <v>0</v>
      </c>
      <c r="K42" s="65">
        <f t="shared" si="36"/>
        <v>0</v>
      </c>
      <c r="L42" s="65">
        <f t="shared" si="36"/>
        <v>0</v>
      </c>
      <c r="M42" s="65">
        <f t="shared" si="36"/>
        <v>0</v>
      </c>
      <c r="N42" s="65">
        <f t="shared" si="36"/>
        <v>0</v>
      </c>
      <c r="O42" s="65">
        <f t="shared" si="36"/>
        <v>0</v>
      </c>
      <c r="P42" s="65">
        <f t="shared" si="36"/>
        <v>3</v>
      </c>
      <c r="Q42" s="65">
        <f t="shared" si="36"/>
        <v>0</v>
      </c>
      <c r="R42" s="65">
        <f t="shared" si="36"/>
        <v>0</v>
      </c>
      <c r="S42" s="65">
        <f t="shared" si="36"/>
        <v>0</v>
      </c>
    </row>
    <row r="43" spans="1:51" ht="17" customHeight="1">
      <c r="B43" s="21" t="str">
        <f>Vzorci_vnosov!$A$11</f>
        <v>X</v>
      </c>
      <c r="C43" s="65">
        <f t="shared" ref="C43:S43" si="37">COUNTIF(C2:C32,"X")</f>
        <v>2</v>
      </c>
      <c r="D43" s="65">
        <f t="shared" si="37"/>
        <v>3</v>
      </c>
      <c r="E43" s="65">
        <f t="shared" si="37"/>
        <v>3</v>
      </c>
      <c r="F43" s="65">
        <f t="shared" si="37"/>
        <v>3</v>
      </c>
      <c r="G43" s="65">
        <f t="shared" si="37"/>
        <v>0</v>
      </c>
      <c r="H43" s="65">
        <f t="shared" si="37"/>
        <v>1</v>
      </c>
      <c r="I43" s="65">
        <f t="shared" si="37"/>
        <v>3</v>
      </c>
      <c r="J43" s="65">
        <f t="shared" si="37"/>
        <v>3</v>
      </c>
      <c r="K43" s="65">
        <f t="shared" si="37"/>
        <v>2</v>
      </c>
      <c r="L43" s="65">
        <f t="shared" si="37"/>
        <v>3</v>
      </c>
      <c r="M43" s="65">
        <f t="shared" si="37"/>
        <v>0</v>
      </c>
      <c r="N43" s="65">
        <f t="shared" si="37"/>
        <v>4</v>
      </c>
      <c r="O43" s="65">
        <f t="shared" si="37"/>
        <v>8</v>
      </c>
      <c r="P43" s="65">
        <f t="shared" si="37"/>
        <v>3</v>
      </c>
      <c r="Q43" s="65">
        <f t="shared" si="37"/>
        <v>3</v>
      </c>
      <c r="R43" s="65">
        <f t="shared" si="37"/>
        <v>0</v>
      </c>
      <c r="S43" s="65">
        <f t="shared" si="37"/>
        <v>0</v>
      </c>
    </row>
    <row r="44" spans="1:51" ht="17" customHeight="1">
      <c r="B44" s="20" t="s">
        <v>58</v>
      </c>
      <c r="C44" s="65">
        <f>COUNTIF(U2:U32,"KOS")</f>
        <v>0</v>
      </c>
      <c r="D44" s="65">
        <f>COUNTIF(U2:U32,"ŠOŠ")</f>
        <v>2</v>
      </c>
      <c r="E44" s="65">
        <f>COUNTIF(U2:U32,"PIN")</f>
        <v>3</v>
      </c>
      <c r="F44" s="65">
        <f>COUNTIF(U2:U32,"KON")</f>
        <v>4</v>
      </c>
      <c r="G44" s="65">
        <f>COUNTIF(U2:U32,"oro")</f>
        <v>0</v>
      </c>
      <c r="H44" s="65">
        <f>COUNTIF(U2:U32,"MIO")</f>
        <v>4</v>
      </c>
      <c r="I44" s="65">
        <f>COUNTIF(U2:U32,"BOŽ")</f>
        <v>1</v>
      </c>
      <c r="J44" s="65">
        <f>COUNTIF(U2:U32,"TOM")</f>
        <v>1</v>
      </c>
      <c r="K44" s="65">
        <f>COUNTIF(U2:U32,"MŠŠ")</f>
        <v>3</v>
      </c>
      <c r="L44" s="65">
        <f>COUNTIF(U2:U32,"ŽIV")</f>
        <v>0</v>
      </c>
      <c r="M44" s="65">
        <f>COUNTIF(U2:U32,"TAL")</f>
        <v>0</v>
      </c>
      <c r="N44" s="65">
        <f>COUNTIF(U2:U32,"PIR")</f>
        <v>3</v>
      </c>
      <c r="O44" s="65">
        <f>COUNTIF(U2:U32,"HOL")</f>
        <v>0</v>
      </c>
      <c r="P44" s="65">
        <f>COUNTIF(U2:U32,P1)</f>
        <v>5</v>
      </c>
      <c r="Q44" s="65">
        <f>COUNTIF(U2:U32,Q1)</f>
        <v>3</v>
      </c>
      <c r="R44" s="65">
        <f>COUNTIF(U2:U32,R1)</f>
        <v>0</v>
      </c>
      <c r="S44" s="65">
        <f>COUNTIF(X2:X32,S1)</f>
        <v>0</v>
      </c>
    </row>
    <row r="45" spans="1:51" ht="17" customHeight="1">
      <c r="B45" s="21" t="str">
        <f>Vzorci_vnosov!$A$45</f>
        <v>¶</v>
      </c>
      <c r="C45" s="65">
        <f t="shared" ref="C45:S45" si="38">COUNTIF(C2:C32,"51¶")+COUNTIF(C2:C32,"52¶")+COUNTIF(C2:C32,"kvit¶")</f>
        <v>4</v>
      </c>
      <c r="D45" s="65">
        <f t="shared" si="38"/>
        <v>0</v>
      </c>
      <c r="E45" s="65">
        <f t="shared" si="38"/>
        <v>1</v>
      </c>
      <c r="F45" s="65">
        <f t="shared" si="38"/>
        <v>0</v>
      </c>
      <c r="G45" s="65">
        <f t="shared" si="38"/>
        <v>0</v>
      </c>
      <c r="H45" s="65">
        <f t="shared" si="38"/>
        <v>1</v>
      </c>
      <c r="I45" s="65">
        <f t="shared" si="38"/>
        <v>2</v>
      </c>
      <c r="J45" s="65">
        <f t="shared" si="38"/>
        <v>1</v>
      </c>
      <c r="K45" s="65">
        <f t="shared" si="38"/>
        <v>1</v>
      </c>
      <c r="L45" s="65">
        <f t="shared" si="38"/>
        <v>1</v>
      </c>
      <c r="M45" s="65">
        <f t="shared" si="38"/>
        <v>0</v>
      </c>
      <c r="N45" s="65">
        <f t="shared" si="38"/>
        <v>2</v>
      </c>
      <c r="O45" s="65">
        <f t="shared" si="38"/>
        <v>1</v>
      </c>
      <c r="P45" s="65">
        <f t="shared" si="38"/>
        <v>0</v>
      </c>
      <c r="Q45" s="65">
        <f t="shared" si="38"/>
        <v>3</v>
      </c>
      <c r="R45" s="65">
        <f t="shared" si="38"/>
        <v>0</v>
      </c>
      <c r="S45" s="65">
        <f t="shared" si="38"/>
        <v>0</v>
      </c>
    </row>
    <row r="46" spans="1:51" ht="17" customHeight="1">
      <c r="B46" s="25" t="str">
        <f>Vzorci_vnosov!$A$8</f>
        <v>U</v>
      </c>
      <c r="C46" s="65">
        <f t="shared" ref="C46:S46" si="39">COUNTIF(C2:C32,"U☺")+COUNTIF(C2:C32,"U☻")+COUNTIF(C2:C32,"U")</f>
        <v>2</v>
      </c>
      <c r="D46" s="65">
        <f t="shared" si="39"/>
        <v>0</v>
      </c>
      <c r="E46" s="65">
        <f t="shared" si="39"/>
        <v>0</v>
      </c>
      <c r="F46" s="65">
        <f t="shared" si="39"/>
        <v>0</v>
      </c>
      <c r="G46" s="65">
        <f t="shared" si="39"/>
        <v>2</v>
      </c>
      <c r="H46" s="65">
        <f t="shared" si="39"/>
        <v>1</v>
      </c>
      <c r="I46" s="65">
        <f t="shared" si="39"/>
        <v>1</v>
      </c>
      <c r="J46" s="65">
        <f t="shared" si="39"/>
        <v>2</v>
      </c>
      <c r="K46" s="65">
        <f t="shared" si="39"/>
        <v>0</v>
      </c>
      <c r="L46" s="65">
        <f t="shared" si="39"/>
        <v>2</v>
      </c>
      <c r="M46" s="65">
        <f t="shared" si="39"/>
        <v>0</v>
      </c>
      <c r="N46" s="65">
        <f t="shared" si="39"/>
        <v>0</v>
      </c>
      <c r="O46" s="65">
        <f t="shared" si="39"/>
        <v>2</v>
      </c>
      <c r="P46" s="65">
        <f t="shared" si="39"/>
        <v>0</v>
      </c>
      <c r="Q46" s="65">
        <f t="shared" si="39"/>
        <v>4</v>
      </c>
      <c r="R46" s="65">
        <f t="shared" si="39"/>
        <v>0</v>
      </c>
      <c r="S46" s="65">
        <f t="shared" si="39"/>
        <v>0</v>
      </c>
    </row>
  </sheetData>
  <sheetProtection sheet="1" objects="1" scenarios="1"/>
  <conditionalFormatting sqref="AD2:AD29">
    <cfRule type="cellIs" dxfId="370" priority="5" stopIfTrue="1" operator="notEqual">
      <formula>0</formula>
    </cfRule>
  </conditionalFormatting>
  <conditionalFormatting sqref="V2:AC29">
    <cfRule type="cellIs" dxfId="369" priority="18" stopIfTrue="1" operator="lessThan">
      <formula>1</formula>
    </cfRule>
  </conditionalFormatting>
  <conditionalFormatting sqref="AF2:AF29">
    <cfRule type="cellIs" dxfId="368" priority="8" stopIfTrue="1" operator="lessThan">
      <formula>2</formula>
    </cfRule>
  </conditionalFormatting>
  <conditionalFormatting sqref="AE2:AE29">
    <cfRule type="cellIs" dxfId="367" priority="6" stopIfTrue="1" operator="equal">
      <formula>1</formula>
    </cfRule>
  </conditionalFormatting>
  <conditionalFormatting sqref="AE2:AE29">
    <cfRule type="cellIs" dxfId="366" priority="7" stopIfTrue="1" operator="greaterThan">
      <formula>1</formula>
    </cfRule>
  </conditionalFormatting>
  <conditionalFormatting sqref="V2:AC29">
    <cfRule type="cellIs" dxfId="365" priority="19" stopIfTrue="1" operator="greaterThan">
      <formula>1</formula>
    </cfRule>
  </conditionalFormatting>
  <conditionalFormatting sqref="AF2:AF29">
    <cfRule type="cellIs" dxfId="364" priority="9" stopIfTrue="1" operator="greaterThan">
      <formula>2</formula>
    </cfRule>
  </conditionalFormatting>
  <conditionalFormatting sqref="M11:M15">
    <cfRule type="expression" dxfId="363" priority="30" stopIfTrue="1">
      <formula>WEEKDAY($A11,2)=6</formula>
    </cfRule>
  </conditionalFormatting>
  <conditionalFormatting sqref="M11:M15">
    <cfRule type="expression" dxfId="362" priority="31" stopIfTrue="1">
      <formula>WEEKDAY($A11,2)=7</formula>
    </cfRule>
  </conditionalFormatting>
  <conditionalFormatting sqref="H17">
    <cfRule type="expression" dxfId="361" priority="34" stopIfTrue="1">
      <formula>WEEKDAY($A17,2)=6</formula>
    </cfRule>
  </conditionalFormatting>
  <conditionalFormatting sqref="H17">
    <cfRule type="expression" dxfId="360" priority="35" stopIfTrue="1">
      <formula>WEEKDAY($A17,2)=7</formula>
    </cfRule>
  </conditionalFormatting>
  <conditionalFormatting sqref="M18:M22">
    <cfRule type="expression" dxfId="359" priority="36" stopIfTrue="1">
      <formula>WEEKDAY($A18,2)=6</formula>
    </cfRule>
  </conditionalFormatting>
  <conditionalFormatting sqref="M18:M22">
    <cfRule type="expression" dxfId="358" priority="37" stopIfTrue="1">
      <formula>WEEKDAY($A18,2)=7</formula>
    </cfRule>
  </conditionalFormatting>
  <conditionalFormatting sqref="A2:C3 E2:G3 I2:U2 H3:U3 A4:B30 T4:T7 D8 L7:L8 R4:R8 T8:U8 C9:E10 G9:K10 M9:U10 D11 R11:R15 T11:T15 U15 C16:G17 I16:J17 L16:O17 Q16:U16 P17 R17:U17 R18:R22 T18:T22 U22 C23:D24 F23:H24 J23:J24 L23:P23 R23:U23 K24:M24 O24:U24 L28:L29 R25:R29 T25:T29 C30:E30 G30:K30 M30 O30:U30">
    <cfRule type="expression" dxfId="357" priority="24" stopIfTrue="1">
      <formula>WEEKDAY($A2,2)=6</formula>
    </cfRule>
  </conditionalFormatting>
  <conditionalFormatting sqref="A2:C3 E2:G3 I2:U2 H3:U3 A4:B30 T4:T7 D8 L7:L8 R4:R8 T8:U8 C9:E10 G9:K10 M9:U10 D11 R11:R15 T11:T15 U15 C16:G17 I16:J17 L16:O17 Q16:U16 P17 R17:U17 R18:R22 T18:T22 U22 C23:D24 F23:H24 J23:J24 L23:P23 R23:U23 K24:M24 O24:U24 L28:L29 R25:R29 T25:T29 C30:E30 G30:K30 M30 O30:U30">
    <cfRule type="expression" dxfId="356" priority="25" stopIfTrue="1">
      <formula>WEEKDAY($A2,2)=7</formula>
    </cfRule>
  </conditionalFormatting>
  <conditionalFormatting sqref="I23">
    <cfRule type="expression" dxfId="355" priority="26" stopIfTrue="1">
      <formula>WEEKDAY($A23,2)=6</formula>
    </cfRule>
  </conditionalFormatting>
  <conditionalFormatting sqref="I23">
    <cfRule type="expression" dxfId="354" priority="27" stopIfTrue="1">
      <formula>WEEKDAY($A23,2)=7</formula>
    </cfRule>
  </conditionalFormatting>
  <conditionalFormatting sqref="I24">
    <cfRule type="expression" dxfId="353" priority="28" stopIfTrue="1">
      <formula>WEEKDAY($A24,2)=6</formula>
    </cfRule>
  </conditionalFormatting>
  <conditionalFormatting sqref="I24">
    <cfRule type="expression" dxfId="352" priority="29" stopIfTrue="1">
      <formula>WEEKDAY($A24,2)=7</formula>
    </cfRule>
  </conditionalFormatting>
  <conditionalFormatting sqref="M25:M29">
    <cfRule type="expression" dxfId="351" priority="38" stopIfTrue="1">
      <formula>WEEKDAY($A25,2)=6</formula>
    </cfRule>
  </conditionalFormatting>
  <conditionalFormatting sqref="M25:M29">
    <cfRule type="expression" dxfId="350" priority="39" stopIfTrue="1">
      <formula>WEEKDAY($A25,2)=7</formula>
    </cfRule>
  </conditionalFormatting>
  <conditionalFormatting sqref="M4:M8">
    <cfRule type="expression" dxfId="349" priority="32" stopIfTrue="1">
      <formula>WEEKDAY($A4,2)=6</formula>
    </cfRule>
  </conditionalFormatting>
  <conditionalFormatting sqref="M4:M8">
    <cfRule type="expression" dxfId="348" priority="33" stopIfTrue="1">
      <formula>WEEKDAY($A4,2)=7</formula>
    </cfRule>
  </conditionalFormatting>
  <pageMargins left="0.35433070866141703" right="0.27559055118110198" top="0.40275590551181106" bottom="0.23622047244094502" header="0.23622047244094502" footer="0.23622047244094502"/>
  <pageSetup paperSize="0" scale="123" fitToWidth="0" fitToHeight="0" orientation="portrait" horizontalDpi="0" verticalDpi="0" copies="0"/>
  <headerFooter alignWithMargins="0">
    <oddHeader>&amp;L&amp;"Arial,Regular"&amp;12Zadnja sprememba:  &amp;C&amp;"Arial,Regular"&amp;D   &amp;T</oddHead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46"/>
  <sheetViews>
    <sheetView workbookViewId="0"/>
  </sheetViews>
  <sheetFormatPr baseColWidth="10" defaultRowHeight="17" customHeight="1"/>
  <cols>
    <col min="1" max="1" width="7.19921875" style="60" customWidth="1"/>
    <col min="2" max="2" width="4" style="61" customWidth="1"/>
    <col min="3" max="17" width="5.19921875" style="62" customWidth="1"/>
    <col min="18" max="18" width="5.19921875" style="62" hidden="1" customWidth="1"/>
    <col min="19" max="21" width="5.19921875" style="62" customWidth="1"/>
    <col min="22" max="32" width="4.3984375" style="62" customWidth="1"/>
    <col min="33" max="33" width="4.796875" style="1" customWidth="1"/>
    <col min="34" max="51" width="17.19921875" style="3" hidden="1" customWidth="1"/>
    <col min="52" max="52" width="4.3984375" style="4" customWidth="1"/>
    <col min="53" max="57" width="8.3984375" style="4" customWidth="1"/>
    <col min="58" max="64" width="8.3984375" style="46" customWidth="1"/>
    <col min="65" max="65" width="11" customWidth="1"/>
  </cols>
  <sheetData>
    <row r="1" spans="1:57" ht="19.5" customHeight="1">
      <c r="A1" s="24" t="s">
        <v>64</v>
      </c>
      <c r="B1" s="25"/>
      <c r="C1" s="78"/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26" t="str">
        <f>Vzorci_vnosov!$C$14</f>
        <v>HOL</v>
      </c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28" t="s">
        <v>58</v>
      </c>
      <c r="V1" s="29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G1" s="1" t="s">
        <v>78</v>
      </c>
      <c r="AH1" s="73">
        <f>$C$2</f>
        <v>0</v>
      </c>
      <c r="AI1" s="73">
        <f>$D$2</f>
        <v>0</v>
      </c>
      <c r="AJ1" s="73">
        <f>$E$2</f>
        <v>0</v>
      </c>
      <c r="AK1" s="73" t="str">
        <f>$F$2</f>
        <v>☻</v>
      </c>
      <c r="AL1" s="73">
        <f>$G$2</f>
        <v>0</v>
      </c>
      <c r="AM1" s="73">
        <f>$H$2</f>
        <v>0</v>
      </c>
      <c r="AN1" s="73">
        <f>$I$2</f>
        <v>0</v>
      </c>
      <c r="AO1" s="73">
        <f>$J$2</f>
        <v>0</v>
      </c>
      <c r="AP1" s="73">
        <f>$K$2</f>
        <v>0</v>
      </c>
      <c r="AQ1" s="73">
        <f>$L$2</f>
        <v>0</v>
      </c>
      <c r="AR1" s="73">
        <f>$M$2</f>
        <v>0</v>
      </c>
      <c r="AS1" s="73">
        <f>$N$2</f>
        <v>0</v>
      </c>
      <c r="AT1" s="73" t="e">
        <f>NA()</f>
        <v>#N/A</v>
      </c>
      <c r="AU1" s="73">
        <f>$O$2</f>
        <v>0</v>
      </c>
      <c r="AV1" s="73">
        <f>$P$2</f>
        <v>0</v>
      </c>
      <c r="AW1" s="73">
        <f>$Q$2</f>
        <v>0</v>
      </c>
      <c r="AX1" s="73">
        <f>$R$2</f>
        <v>0</v>
      </c>
      <c r="AY1" s="73">
        <f>$S$2</f>
        <v>0</v>
      </c>
    </row>
    <row r="2" spans="1:57" ht="19.5" customHeight="1">
      <c r="A2" s="47">
        <v>43891</v>
      </c>
      <c r="B2" s="48" t="str">
        <f t="shared" ref="B2:B32" si="0">TEXT(A2,"Ddd")</f>
        <v>Sun</v>
      </c>
      <c r="C2" s="52"/>
      <c r="D2" s="52"/>
      <c r="E2" s="52"/>
      <c r="F2" s="41" t="str">
        <f>Vzorci_vnosov!$A$14</f>
        <v>☻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 t="s">
        <v>71</v>
      </c>
      <c r="U2" s="26" t="str">
        <f>Vzorci_vnosov!$C$7</f>
        <v>MIO</v>
      </c>
      <c r="V2" s="43">
        <f t="shared" ref="V2:V32" si="1">COUNTIF(AH2:AY2,"☻")</f>
        <v>1</v>
      </c>
      <c r="W2" s="43">
        <f t="shared" ref="W2:W32" si="2">COUNTIF(AH2:AY2,"☺")</f>
        <v>0</v>
      </c>
      <c r="X2" s="43">
        <f t="shared" ref="X2:X32" si="3">COUNTIF(C2:S2,"51")+COUNTIF(C2:S2,"51$")+COUNTIF(C2:S2,"51☻")</f>
        <v>0</v>
      </c>
      <c r="Y2" s="43">
        <f t="shared" ref="Y2:Y32" si="4">COUNTIF(C2:S2,"52")+COUNTIF(C2:S2,"52$")+COUNTIF(C2:S2,"52☻")</f>
        <v>0</v>
      </c>
      <c r="Z2" s="43">
        <f t="shared" ref="Z2:Z32" si="5">COUNTIF(C2:S2,"51¶")</f>
        <v>0</v>
      </c>
      <c r="AA2" s="43">
        <f t="shared" ref="AA2:AA32" si="6">COUNTIF(C2:S2,"52¶")</f>
        <v>0</v>
      </c>
      <c r="AB2" s="43">
        <f t="shared" ref="AB2:AB32" si="7">COUNTIF(C2:S2,"U")+COUNTIF(C2:S2,"U☻")+COUNTIF(C2:S2,"U☺")</f>
        <v>0</v>
      </c>
      <c r="AC2" s="43">
        <f t="shared" ref="AC2:AC32" si="8">COUNTIF(C2:S2,"KVIT")+COUNTIF(C2:S2,"KVIT☻")+COUNTIF(C2:S2,"kvit$")</f>
        <v>0</v>
      </c>
      <c r="AD2" s="44">
        <f t="shared" ref="AD2:AD32" si="9">COUNTBLANK(C2:S2)-3</f>
        <v>13</v>
      </c>
      <c r="AE2" s="44">
        <f t="shared" ref="AE2:AE32" si="10">COUNTIF(C2:S2,"x")</f>
        <v>0</v>
      </c>
      <c r="AF2" s="43">
        <f t="shared" ref="AF2:AF32" si="11">COUNTIF(C2:S2,"51")+COUNTIF(C2:S2,"51☻")+COUNTIF(C2:S2,"2")+COUNTIF(C2:S2,"52")+COUNTIF(C2:S2,"52☻")+COUNTIF(C2:S2,"51$")+COUNTIF(C2:S2,"52$")</f>
        <v>0</v>
      </c>
      <c r="AG2" s="5" t="str">
        <f>Vzorci_vnosov!$A$2</f>
        <v>51☻</v>
      </c>
      <c r="AH2" s="45" t="str">
        <f t="shared" ref="AH2:AH32" si="12">RIGHT(C2,1)</f>
        <v/>
      </c>
      <c r="AI2" s="45" t="str">
        <f t="shared" ref="AI2:AI32" si="13">RIGHT(D2,1)</f>
        <v/>
      </c>
      <c r="AJ2" s="45" t="str">
        <f t="shared" ref="AJ2:AJ32" si="14">RIGHT(E2,1)</f>
        <v/>
      </c>
      <c r="AK2" s="45" t="str">
        <f t="shared" ref="AK2:AK32" si="15">RIGHT(F2,1)</f>
        <v>☻</v>
      </c>
      <c r="AL2" s="45" t="str">
        <f t="shared" ref="AL2:AL32" si="16">RIGHT(G2,1)</f>
        <v/>
      </c>
      <c r="AM2" s="45" t="str">
        <f t="shared" ref="AM2:AM32" si="17">RIGHT(H2,1)</f>
        <v/>
      </c>
      <c r="AN2" s="45" t="str">
        <f t="shared" ref="AN2:AN32" si="18">RIGHT(I2,1)</f>
        <v/>
      </c>
      <c r="AO2" s="45" t="str">
        <f t="shared" ref="AO2:AO32" si="19">RIGHT(J2,1)</f>
        <v/>
      </c>
      <c r="AP2" s="45" t="str">
        <f t="shared" ref="AP2:AP32" si="20">RIGHT(K2,1)</f>
        <v/>
      </c>
      <c r="AQ2" s="45" t="str">
        <f t="shared" ref="AQ2:AQ32" si="21">RIGHT(L2,1)</f>
        <v/>
      </c>
      <c r="AR2" s="45" t="str">
        <f t="shared" ref="AR2:AR32" si="22">RIGHT(M2,1)</f>
        <v/>
      </c>
      <c r="AS2" s="45" t="str">
        <f t="shared" ref="AS2:AS32" si="23">RIGHT(N2,1)</f>
        <v/>
      </c>
      <c r="AT2" s="45" t="e">
        <f>NA()</f>
        <v>#N/A</v>
      </c>
      <c r="AU2" s="45" t="str">
        <f t="shared" ref="AU2:AU32" si="24">RIGHT(O2,1)</f>
        <v/>
      </c>
      <c r="AV2" s="45" t="str">
        <f t="shared" ref="AV2:AV32" si="25">RIGHT(P2,1)</f>
        <v/>
      </c>
      <c r="AW2" s="45" t="str">
        <f t="shared" ref="AW2:AW32" si="26">RIGHT(Q2,1)</f>
        <v/>
      </c>
      <c r="AX2" s="45" t="str">
        <f t="shared" ref="AX2:AX32" si="27">RIGHT(R2,1)</f>
        <v/>
      </c>
      <c r="AY2" s="45" t="str">
        <f t="shared" ref="AY2:AY32" si="28">RIGHT(S2,1)</f>
        <v/>
      </c>
    </row>
    <row r="3" spans="1:57" ht="19.5" customHeight="1">
      <c r="A3" s="47">
        <v>43892</v>
      </c>
      <c r="B3" s="48" t="str">
        <f t="shared" si="0"/>
        <v>Mon</v>
      </c>
      <c r="C3" s="53" t="str">
        <f>Vzorci_vnosov!$A$11</f>
        <v>X</v>
      </c>
      <c r="D3" s="49" t="str">
        <f>Vzorci_vnosov!$A$12</f>
        <v>D</v>
      </c>
      <c r="E3" s="56" t="str">
        <f>Vzorci_vnosov!$A$19</f>
        <v>KVIT$</v>
      </c>
      <c r="F3" s="53" t="str">
        <f>Vzorci_vnosov!$A$11</f>
        <v>X</v>
      </c>
      <c r="G3" s="58" t="str">
        <f>Vzorci_vnosov!$A$28</f>
        <v>KO</v>
      </c>
      <c r="H3" s="49" t="str">
        <f>Vzorci_vnosov!$A$8</f>
        <v>U</v>
      </c>
      <c r="I3" s="49" t="str">
        <f>Vzorci_vnosov!$A$4</f>
        <v>51</v>
      </c>
      <c r="J3" s="49" t="str">
        <f>Vzorci_vnosov!$A$6</f>
        <v>KVIT</v>
      </c>
      <c r="K3" s="50" t="str">
        <f>Vzorci_vnosov!$A$7</f>
        <v>KVIT☻</v>
      </c>
      <c r="L3" s="49" t="str">
        <f>Vzorci_vnosov!$A$5</f>
        <v>52</v>
      </c>
      <c r="M3" s="52" t="s">
        <v>69</v>
      </c>
      <c r="N3" s="49" t="str">
        <f>Vzorci_vnosov!$A$12</f>
        <v>D</v>
      </c>
      <c r="O3" s="49" t="str">
        <f>Vzorci_vnosov!$A$5</f>
        <v>52</v>
      </c>
      <c r="P3" s="51" t="str">
        <f>Vzorci_vnosov!$A$23</f>
        <v>51☺</v>
      </c>
      <c r="Q3" s="53" t="str">
        <f>Vzorci_vnosov!$A$26</f>
        <v>52¶</v>
      </c>
      <c r="R3" s="52"/>
      <c r="S3" s="49" t="str">
        <f>Vzorci_vnosov!$A$15</f>
        <v>SO</v>
      </c>
      <c r="T3" s="79" t="s">
        <v>27</v>
      </c>
      <c r="U3" s="26" t="str">
        <f>Vzorci_vnosov!$C$9</f>
        <v>TOM</v>
      </c>
      <c r="V3" s="43">
        <f t="shared" si="1"/>
        <v>1</v>
      </c>
      <c r="W3" s="43">
        <f t="shared" si="2"/>
        <v>1</v>
      </c>
      <c r="X3" s="43">
        <f t="shared" si="3"/>
        <v>1</v>
      </c>
      <c r="Y3" s="43">
        <f t="shared" si="4"/>
        <v>2</v>
      </c>
      <c r="Z3" s="43">
        <f t="shared" si="5"/>
        <v>0</v>
      </c>
      <c r="AA3" s="43">
        <f t="shared" si="6"/>
        <v>1</v>
      </c>
      <c r="AB3" s="43">
        <f t="shared" si="7"/>
        <v>1</v>
      </c>
      <c r="AC3" s="43">
        <f t="shared" si="8"/>
        <v>3</v>
      </c>
      <c r="AD3" s="44">
        <f t="shared" si="9"/>
        <v>-2</v>
      </c>
      <c r="AE3" s="44">
        <f t="shared" si="10"/>
        <v>2</v>
      </c>
      <c r="AF3" s="43">
        <f t="shared" si="11"/>
        <v>3</v>
      </c>
      <c r="AG3" s="5" t="str">
        <f>Vzorci_vnosov!$A$3</f>
        <v>52☻</v>
      </c>
      <c r="AH3" s="45" t="str">
        <f t="shared" si="12"/>
        <v>X</v>
      </c>
      <c r="AI3" s="45" t="str">
        <f t="shared" si="13"/>
        <v>D</v>
      </c>
      <c r="AJ3" s="45" t="str">
        <f t="shared" si="14"/>
        <v>$</v>
      </c>
      <c r="AK3" s="45" t="str">
        <f t="shared" si="15"/>
        <v>X</v>
      </c>
      <c r="AL3" s="45" t="str">
        <f t="shared" si="16"/>
        <v>O</v>
      </c>
      <c r="AM3" s="45" t="str">
        <f t="shared" si="17"/>
        <v>U</v>
      </c>
      <c r="AN3" s="45" t="str">
        <f t="shared" si="18"/>
        <v>1</v>
      </c>
      <c r="AO3" s="45" t="str">
        <f t="shared" si="19"/>
        <v>T</v>
      </c>
      <c r="AP3" s="45" t="str">
        <f t="shared" si="20"/>
        <v>☻</v>
      </c>
      <c r="AQ3" s="45" t="str">
        <f t="shared" si="21"/>
        <v>2</v>
      </c>
      <c r="AR3" s="45" t="str">
        <f t="shared" si="22"/>
        <v>R</v>
      </c>
      <c r="AS3" s="45" t="str">
        <f t="shared" si="23"/>
        <v>D</v>
      </c>
      <c r="AT3" s="45" t="e">
        <f>NA()</f>
        <v>#N/A</v>
      </c>
      <c r="AU3" s="45" t="str">
        <f t="shared" si="24"/>
        <v>2</v>
      </c>
      <c r="AV3" s="45" t="str">
        <f t="shared" si="25"/>
        <v>☺</v>
      </c>
      <c r="AW3" s="45" t="str">
        <f t="shared" si="26"/>
        <v>¶</v>
      </c>
      <c r="AX3" s="45" t="str">
        <f t="shared" si="27"/>
        <v/>
      </c>
      <c r="AY3" s="45" t="str">
        <f t="shared" si="28"/>
        <v>O</v>
      </c>
    </row>
    <row r="4" spans="1:57" ht="19.5" customHeight="1">
      <c r="A4" s="47">
        <v>43893</v>
      </c>
      <c r="B4" s="48" t="str">
        <f t="shared" si="0"/>
        <v>Tue</v>
      </c>
      <c r="C4" s="53" t="str">
        <f>Vzorci_vnosov!$A$11</f>
        <v>X</v>
      </c>
      <c r="D4" s="52" t="s">
        <v>75</v>
      </c>
      <c r="E4" s="49" t="str">
        <f>Vzorci_vnosov!$A$6</f>
        <v>KVIT</v>
      </c>
      <c r="F4" s="49" t="str">
        <f>Vzorci_vnosov!$A$6</f>
        <v>KVIT</v>
      </c>
      <c r="G4" s="58" t="str">
        <f>Vzorci_vnosov!$A$28</f>
        <v>KO</v>
      </c>
      <c r="H4" s="53" t="str">
        <f>Vzorci_vnosov!$A$32</f>
        <v>Am</v>
      </c>
      <c r="I4" s="51" t="str">
        <f>Vzorci_vnosov!$A$23</f>
        <v>51☺</v>
      </c>
      <c r="J4" s="49" t="str">
        <f>Vzorci_vnosov!$A$8</f>
        <v>U</v>
      </c>
      <c r="K4" s="53" t="str">
        <f>Vzorci_vnosov!$A$11</f>
        <v>X</v>
      </c>
      <c r="L4" s="54" t="str">
        <f>Vzorci_vnosov!$A$18</f>
        <v>52$</v>
      </c>
      <c r="M4" s="52" t="s">
        <v>69</v>
      </c>
      <c r="N4" s="53" t="str">
        <f>Vzorci_vnosov!$A$25</f>
        <v>51¶</v>
      </c>
      <c r="O4" s="49" t="str">
        <f>Vzorci_vnosov!$A$12</f>
        <v>D</v>
      </c>
      <c r="P4" s="53" t="str">
        <f>Vzorci_vnosov!$A$11</f>
        <v>X</v>
      </c>
      <c r="Q4" s="49" t="str">
        <f>Vzorci_vnosov!$A$5</f>
        <v>52</v>
      </c>
      <c r="R4" s="52"/>
      <c r="S4" s="49" t="str">
        <f>Vzorci_vnosov!$A$15</f>
        <v>SO</v>
      </c>
      <c r="T4" s="79" t="s">
        <v>70</v>
      </c>
      <c r="U4" s="26" t="str">
        <f>Vzorci_vnosov!$C$9</f>
        <v>TOM</v>
      </c>
      <c r="V4" s="43">
        <f t="shared" si="1"/>
        <v>0</v>
      </c>
      <c r="W4" s="43">
        <f t="shared" si="2"/>
        <v>1</v>
      </c>
      <c r="X4" s="43">
        <f t="shared" si="3"/>
        <v>0</v>
      </c>
      <c r="Y4" s="43">
        <f t="shared" si="4"/>
        <v>2</v>
      </c>
      <c r="Z4" s="43">
        <f t="shared" si="5"/>
        <v>1</v>
      </c>
      <c r="AA4" s="43">
        <f t="shared" si="6"/>
        <v>0</v>
      </c>
      <c r="AB4" s="43">
        <f t="shared" si="7"/>
        <v>1</v>
      </c>
      <c r="AC4" s="43">
        <f t="shared" si="8"/>
        <v>2</v>
      </c>
      <c r="AD4" s="44">
        <f t="shared" si="9"/>
        <v>-2</v>
      </c>
      <c r="AE4" s="44">
        <f t="shared" si="10"/>
        <v>3</v>
      </c>
      <c r="AF4" s="43">
        <f t="shared" si="11"/>
        <v>2</v>
      </c>
      <c r="AG4" s="5" t="str">
        <f>Vzorci_vnosov!$A$4</f>
        <v>51</v>
      </c>
      <c r="AH4" s="45" t="str">
        <f t="shared" si="12"/>
        <v>X</v>
      </c>
      <c r="AI4" s="45" t="str">
        <f t="shared" si="13"/>
        <v>F</v>
      </c>
      <c r="AJ4" s="45" t="str">
        <f t="shared" si="14"/>
        <v>T</v>
      </c>
      <c r="AK4" s="45" t="str">
        <f t="shared" si="15"/>
        <v>T</v>
      </c>
      <c r="AL4" s="45" t="str">
        <f t="shared" si="16"/>
        <v>O</v>
      </c>
      <c r="AM4" s="45" t="str">
        <f t="shared" si="17"/>
        <v>m</v>
      </c>
      <c r="AN4" s="45" t="str">
        <f t="shared" si="18"/>
        <v>☺</v>
      </c>
      <c r="AO4" s="45" t="str">
        <f t="shared" si="19"/>
        <v>U</v>
      </c>
      <c r="AP4" s="45" t="str">
        <f t="shared" si="20"/>
        <v>X</v>
      </c>
      <c r="AQ4" s="45" t="str">
        <f t="shared" si="21"/>
        <v>$</v>
      </c>
      <c r="AR4" s="45" t="str">
        <f t="shared" si="22"/>
        <v>R</v>
      </c>
      <c r="AS4" s="45" t="str">
        <f t="shared" si="23"/>
        <v>¶</v>
      </c>
      <c r="AT4" s="45" t="e">
        <f>NA()</f>
        <v>#N/A</v>
      </c>
      <c r="AU4" s="45" t="str">
        <f t="shared" si="24"/>
        <v>D</v>
      </c>
      <c r="AV4" s="45" t="str">
        <f t="shared" si="25"/>
        <v>X</v>
      </c>
      <c r="AW4" s="45" t="str">
        <f t="shared" si="26"/>
        <v>2</v>
      </c>
      <c r="AX4" s="45" t="str">
        <f t="shared" si="27"/>
        <v/>
      </c>
      <c r="AY4" s="45" t="str">
        <f t="shared" si="28"/>
        <v>O</v>
      </c>
      <c r="BB4" s="4" t="s">
        <v>71</v>
      </c>
    </row>
    <row r="5" spans="1:57" ht="19.5" customHeight="1">
      <c r="A5" s="47">
        <v>43894</v>
      </c>
      <c r="B5" s="48" t="str">
        <f t="shared" si="0"/>
        <v>Wed</v>
      </c>
      <c r="C5" s="53" t="str">
        <f>Vzorci_vnosov!$A$11</f>
        <v>X</v>
      </c>
      <c r="D5" s="49" t="str">
        <f>Vzorci_vnosov!$A$12</f>
        <v>D</v>
      </c>
      <c r="E5" s="49" t="str">
        <f>Vzorci_vnosov!$A$6</f>
        <v>KVIT</v>
      </c>
      <c r="F5" s="56" t="str">
        <f>Vzorci_vnosov!$A$19</f>
        <v>KVIT$</v>
      </c>
      <c r="G5" s="58" t="str">
        <f>Vzorci_vnosov!$A$28</f>
        <v>KO</v>
      </c>
      <c r="H5" s="49" t="str">
        <f>Vzorci_vnosov!$A$5</f>
        <v>52</v>
      </c>
      <c r="I5" s="53" t="str">
        <f>Vzorci_vnosov!$A$11</f>
        <v>X</v>
      </c>
      <c r="J5" s="49" t="str">
        <f>Vzorci_vnosov!$A$4</f>
        <v>51</v>
      </c>
      <c r="K5" s="53" t="str">
        <f>Vzorci_vnosov!$A$26</f>
        <v>52¶</v>
      </c>
      <c r="L5" s="49" t="str">
        <f>Vzorci_vnosov!$A$8</f>
        <v>U</v>
      </c>
      <c r="M5" s="52" t="s">
        <v>69</v>
      </c>
      <c r="N5" s="53" t="str">
        <f>Vzorci_vnosov!$A$35</f>
        <v>Ta</v>
      </c>
      <c r="O5" s="53" t="str">
        <f>Vzorci_vnosov!$A$11</f>
        <v>X</v>
      </c>
      <c r="P5" s="49" t="str">
        <f>Vzorci_vnosov!$A$12</f>
        <v>D</v>
      </c>
      <c r="Q5" s="51" t="str">
        <f>Vzorci_vnosov!$A$23</f>
        <v>51☺</v>
      </c>
      <c r="R5" s="52"/>
      <c r="S5" s="49" t="str">
        <f>Vzorci_vnosov!$A$15</f>
        <v>SO</v>
      </c>
      <c r="T5" s="79" t="s">
        <v>71</v>
      </c>
      <c r="U5" s="26" t="str">
        <f>Vzorci_vnosov!$C$7</f>
        <v>MIO</v>
      </c>
      <c r="V5" s="43">
        <f t="shared" si="1"/>
        <v>0</v>
      </c>
      <c r="W5" s="43">
        <f t="shared" si="2"/>
        <v>1</v>
      </c>
      <c r="X5" s="43">
        <f t="shared" si="3"/>
        <v>1</v>
      </c>
      <c r="Y5" s="43">
        <f t="shared" si="4"/>
        <v>1</v>
      </c>
      <c r="Z5" s="43">
        <f t="shared" si="5"/>
        <v>0</v>
      </c>
      <c r="AA5" s="43">
        <f t="shared" si="6"/>
        <v>1</v>
      </c>
      <c r="AB5" s="43">
        <f t="shared" si="7"/>
        <v>1</v>
      </c>
      <c r="AC5" s="43">
        <f t="shared" si="8"/>
        <v>2</v>
      </c>
      <c r="AD5" s="44">
        <f t="shared" si="9"/>
        <v>-2</v>
      </c>
      <c r="AE5" s="44">
        <f t="shared" si="10"/>
        <v>3</v>
      </c>
      <c r="AF5" s="43">
        <f t="shared" si="11"/>
        <v>2</v>
      </c>
      <c r="AG5" s="5" t="str">
        <f>Vzorci_vnosov!$A$5</f>
        <v>52</v>
      </c>
      <c r="AH5" s="45" t="str">
        <f t="shared" si="12"/>
        <v>X</v>
      </c>
      <c r="AI5" s="45" t="str">
        <f t="shared" si="13"/>
        <v>D</v>
      </c>
      <c r="AJ5" s="45" t="str">
        <f t="shared" si="14"/>
        <v>T</v>
      </c>
      <c r="AK5" s="45" t="str">
        <f t="shared" si="15"/>
        <v>$</v>
      </c>
      <c r="AL5" s="45" t="str">
        <f t="shared" si="16"/>
        <v>O</v>
      </c>
      <c r="AM5" s="45" t="str">
        <f t="shared" si="17"/>
        <v>2</v>
      </c>
      <c r="AN5" s="45" t="str">
        <f t="shared" si="18"/>
        <v>X</v>
      </c>
      <c r="AO5" s="45" t="str">
        <f t="shared" si="19"/>
        <v>1</v>
      </c>
      <c r="AP5" s="45" t="str">
        <f t="shared" si="20"/>
        <v>¶</v>
      </c>
      <c r="AQ5" s="45" t="str">
        <f t="shared" si="21"/>
        <v>U</v>
      </c>
      <c r="AR5" s="45" t="str">
        <f t="shared" si="22"/>
        <v>R</v>
      </c>
      <c r="AS5" s="45" t="str">
        <f t="shared" si="23"/>
        <v>a</v>
      </c>
      <c r="AT5" s="45" t="e">
        <f>NA()</f>
        <v>#N/A</v>
      </c>
      <c r="AU5" s="45" t="str">
        <f t="shared" si="24"/>
        <v>X</v>
      </c>
      <c r="AV5" s="45" t="str">
        <f t="shared" si="25"/>
        <v>D</v>
      </c>
      <c r="AW5" s="45" t="str">
        <f t="shared" si="26"/>
        <v>☺</v>
      </c>
      <c r="AX5" s="45" t="str">
        <f t="shared" si="27"/>
        <v/>
      </c>
      <c r="AY5" s="45" t="str">
        <f t="shared" si="28"/>
        <v>O</v>
      </c>
    </row>
    <row r="6" spans="1:57" ht="19.5" customHeight="1">
      <c r="A6" s="47">
        <v>43895</v>
      </c>
      <c r="B6" s="48" t="str">
        <f t="shared" si="0"/>
        <v>Thu</v>
      </c>
      <c r="C6" s="53" t="str">
        <f>Vzorci_vnosov!$A$11</f>
        <v>X</v>
      </c>
      <c r="D6" s="49" t="str">
        <f>Vzorci_vnosov!$A$12</f>
        <v>D</v>
      </c>
      <c r="E6" s="49" t="str">
        <f>Vzorci_vnosov!$A$6</f>
        <v>KVIT</v>
      </c>
      <c r="F6" s="50" t="str">
        <f>Vzorci_vnosov!$A$7</f>
        <v>KVIT☻</v>
      </c>
      <c r="G6" s="53" t="str">
        <f>Vzorci_vnosov!$A$11</f>
        <v>X</v>
      </c>
      <c r="H6" s="54" t="str">
        <f>Vzorci_vnosov!$A$18</f>
        <v>52$</v>
      </c>
      <c r="I6" s="53" t="str">
        <f>Vzorci_vnosov!$A$25</f>
        <v>51¶</v>
      </c>
      <c r="J6" s="49" t="str">
        <f>Vzorci_vnosov!$A$12</f>
        <v>D</v>
      </c>
      <c r="K6" s="53" t="str">
        <f>Vzorci_vnosov!$A$32</f>
        <v>Am</v>
      </c>
      <c r="L6" s="51" t="str">
        <f>Vzorci_vnosov!$A$23</f>
        <v>51☺</v>
      </c>
      <c r="M6" s="52" t="s">
        <v>69</v>
      </c>
      <c r="N6" s="49" t="str">
        <f>Vzorci_vnosov!$A$8</f>
        <v>U</v>
      </c>
      <c r="O6" s="53" t="str">
        <f>Vzorci_vnosov!$A$11</f>
        <v>X</v>
      </c>
      <c r="P6" s="49" t="str">
        <f>Vzorci_vnosov!$A$12</f>
        <v>D</v>
      </c>
      <c r="Q6" s="53" t="str">
        <f>Vzorci_vnosov!$A$11</f>
        <v>X</v>
      </c>
      <c r="R6" s="52"/>
      <c r="S6" s="49" t="str">
        <f>Vzorci_vnosov!$A$15</f>
        <v>SO</v>
      </c>
      <c r="T6" s="79" t="s">
        <v>19</v>
      </c>
      <c r="U6" s="26" t="str">
        <f>Vzorci_vnosov!$C$13</f>
        <v>PIR</v>
      </c>
      <c r="V6" s="43">
        <f t="shared" si="1"/>
        <v>1</v>
      </c>
      <c r="W6" s="43">
        <f t="shared" si="2"/>
        <v>1</v>
      </c>
      <c r="X6" s="43">
        <f t="shared" si="3"/>
        <v>0</v>
      </c>
      <c r="Y6" s="43">
        <f t="shared" si="4"/>
        <v>1</v>
      </c>
      <c r="Z6" s="43">
        <f t="shared" si="5"/>
        <v>1</v>
      </c>
      <c r="AA6" s="43">
        <f t="shared" si="6"/>
        <v>0</v>
      </c>
      <c r="AB6" s="43">
        <f t="shared" si="7"/>
        <v>1</v>
      </c>
      <c r="AC6" s="43">
        <f t="shared" si="8"/>
        <v>2</v>
      </c>
      <c r="AD6" s="44">
        <f t="shared" si="9"/>
        <v>-2</v>
      </c>
      <c r="AE6" s="44">
        <f t="shared" si="10"/>
        <v>4</v>
      </c>
      <c r="AF6" s="43">
        <f t="shared" si="11"/>
        <v>1</v>
      </c>
      <c r="AG6" s="5" t="str">
        <f>Vzorci_vnosov!$A$6</f>
        <v>KVIT</v>
      </c>
      <c r="AH6" s="45" t="str">
        <f t="shared" si="12"/>
        <v>X</v>
      </c>
      <c r="AI6" s="45" t="str">
        <f t="shared" si="13"/>
        <v>D</v>
      </c>
      <c r="AJ6" s="45" t="str">
        <f t="shared" si="14"/>
        <v>T</v>
      </c>
      <c r="AK6" s="45" t="str">
        <f t="shared" si="15"/>
        <v>☻</v>
      </c>
      <c r="AL6" s="45" t="str">
        <f t="shared" si="16"/>
        <v>X</v>
      </c>
      <c r="AM6" s="45" t="str">
        <f t="shared" si="17"/>
        <v>$</v>
      </c>
      <c r="AN6" s="45" t="str">
        <f t="shared" si="18"/>
        <v>¶</v>
      </c>
      <c r="AO6" s="45" t="str">
        <f t="shared" si="19"/>
        <v>D</v>
      </c>
      <c r="AP6" s="45" t="str">
        <f t="shared" si="20"/>
        <v>m</v>
      </c>
      <c r="AQ6" s="45" t="str">
        <f t="shared" si="21"/>
        <v>☺</v>
      </c>
      <c r="AR6" s="45" t="str">
        <f t="shared" si="22"/>
        <v>R</v>
      </c>
      <c r="AS6" s="45" t="str">
        <f t="shared" si="23"/>
        <v>U</v>
      </c>
      <c r="AT6" s="45" t="e">
        <f>NA()</f>
        <v>#N/A</v>
      </c>
      <c r="AU6" s="45" t="str">
        <f t="shared" si="24"/>
        <v>X</v>
      </c>
      <c r="AV6" s="45" t="str">
        <f t="shared" si="25"/>
        <v>D</v>
      </c>
      <c r="AW6" s="45" t="str">
        <f t="shared" si="26"/>
        <v>X</v>
      </c>
      <c r="AX6" s="45" t="str">
        <f t="shared" si="27"/>
        <v/>
      </c>
      <c r="AY6" s="45" t="str">
        <f t="shared" si="28"/>
        <v>O</v>
      </c>
    </row>
    <row r="7" spans="1:57" ht="19.5" customHeight="1">
      <c r="A7" s="47">
        <v>43896</v>
      </c>
      <c r="B7" s="48" t="str">
        <f t="shared" si="0"/>
        <v>Fri</v>
      </c>
      <c r="C7" s="53" t="str">
        <f>Vzorci_vnosov!$A$11</f>
        <v>X</v>
      </c>
      <c r="D7" s="49" t="str">
        <f>Vzorci_vnosov!$A$12</f>
        <v>D</v>
      </c>
      <c r="E7" s="49" t="str">
        <f>Vzorci_vnosov!$A$6</f>
        <v>KVIT</v>
      </c>
      <c r="F7" s="53" t="str">
        <f>Vzorci_vnosov!$A$11</f>
        <v>X</v>
      </c>
      <c r="G7" s="51" t="str">
        <f>Vzorci_vnosov!$A$23</f>
        <v>51☺</v>
      </c>
      <c r="H7" s="49" t="str">
        <f>Vzorci_vnosov!$A$5</f>
        <v>52</v>
      </c>
      <c r="I7" s="49" t="str">
        <f>Vzorci_vnosov!$A$8</f>
        <v>U</v>
      </c>
      <c r="J7" s="49" t="str">
        <f>Vzorci_vnosov!$A$4</f>
        <v>51</v>
      </c>
      <c r="K7" s="50" t="str">
        <f>Vzorci_vnosov!$A$7</f>
        <v>KVIT☻</v>
      </c>
      <c r="L7" s="53" t="str">
        <f>Vzorci_vnosov!$A$11</f>
        <v>X</v>
      </c>
      <c r="M7" s="52" t="s">
        <v>69</v>
      </c>
      <c r="N7" s="54" t="str">
        <f>Vzorci_vnosov!$A$18</f>
        <v>52$</v>
      </c>
      <c r="O7" s="53" t="str">
        <f>Vzorci_vnosov!$A$11</f>
        <v>X</v>
      </c>
      <c r="P7" s="49" t="str">
        <f>Vzorci_vnosov!$A$12</f>
        <v>D</v>
      </c>
      <c r="Q7" s="53" t="str">
        <f>Vzorci_vnosov!$A$26</f>
        <v>52¶</v>
      </c>
      <c r="R7" s="52"/>
      <c r="S7" s="49" t="str">
        <f>Vzorci_vnosov!$A$15</f>
        <v>SO</v>
      </c>
      <c r="T7" s="79" t="s">
        <v>9</v>
      </c>
      <c r="U7" s="26" t="str">
        <f>Vzorci_vnosov!$C$7</f>
        <v>MIO</v>
      </c>
      <c r="V7" s="43">
        <f t="shared" si="1"/>
        <v>1</v>
      </c>
      <c r="W7" s="43">
        <f t="shared" si="2"/>
        <v>1</v>
      </c>
      <c r="X7" s="43">
        <f t="shared" si="3"/>
        <v>1</v>
      </c>
      <c r="Y7" s="43">
        <f t="shared" si="4"/>
        <v>2</v>
      </c>
      <c r="Z7" s="43">
        <f t="shared" si="5"/>
        <v>0</v>
      </c>
      <c r="AA7" s="43">
        <f t="shared" si="6"/>
        <v>1</v>
      </c>
      <c r="AB7" s="43">
        <f t="shared" si="7"/>
        <v>1</v>
      </c>
      <c r="AC7" s="43">
        <f t="shared" si="8"/>
        <v>2</v>
      </c>
      <c r="AD7" s="44">
        <f t="shared" si="9"/>
        <v>-2</v>
      </c>
      <c r="AE7" s="44">
        <f t="shared" si="10"/>
        <v>4</v>
      </c>
      <c r="AF7" s="43">
        <f t="shared" si="11"/>
        <v>3</v>
      </c>
      <c r="AG7" s="7" t="str">
        <f>Vzorci_vnosov!$A$7</f>
        <v>KVIT☻</v>
      </c>
      <c r="AH7" s="45" t="str">
        <f t="shared" si="12"/>
        <v>X</v>
      </c>
      <c r="AI7" s="45" t="str">
        <f t="shared" si="13"/>
        <v>D</v>
      </c>
      <c r="AJ7" s="45" t="str">
        <f t="shared" si="14"/>
        <v>T</v>
      </c>
      <c r="AK7" s="45" t="str">
        <f t="shared" si="15"/>
        <v>X</v>
      </c>
      <c r="AL7" s="45" t="str">
        <f t="shared" si="16"/>
        <v>☺</v>
      </c>
      <c r="AM7" s="45" t="str">
        <f t="shared" si="17"/>
        <v>2</v>
      </c>
      <c r="AN7" s="45" t="str">
        <f t="shared" si="18"/>
        <v>U</v>
      </c>
      <c r="AO7" s="45" t="str">
        <f t="shared" si="19"/>
        <v>1</v>
      </c>
      <c r="AP7" s="45" t="str">
        <f t="shared" si="20"/>
        <v>☻</v>
      </c>
      <c r="AQ7" s="45" t="str">
        <f t="shared" si="21"/>
        <v>X</v>
      </c>
      <c r="AR7" s="45" t="str">
        <f t="shared" si="22"/>
        <v>R</v>
      </c>
      <c r="AS7" s="45" t="str">
        <f t="shared" si="23"/>
        <v>$</v>
      </c>
      <c r="AT7" s="45" t="e">
        <f>NA()</f>
        <v>#N/A</v>
      </c>
      <c r="AU7" s="45" t="str">
        <f t="shared" si="24"/>
        <v>X</v>
      </c>
      <c r="AV7" s="45" t="str">
        <f t="shared" si="25"/>
        <v>D</v>
      </c>
      <c r="AW7" s="45" t="str">
        <f t="shared" si="26"/>
        <v>¶</v>
      </c>
      <c r="AX7" s="45" t="str">
        <f t="shared" si="27"/>
        <v/>
      </c>
      <c r="AY7" s="45" t="str">
        <f t="shared" si="28"/>
        <v>O</v>
      </c>
    </row>
    <row r="8" spans="1:57" ht="19.5" customHeight="1">
      <c r="A8" s="47">
        <v>43897</v>
      </c>
      <c r="B8" s="48" t="str">
        <f t="shared" si="0"/>
        <v>Sat</v>
      </c>
      <c r="C8" s="52"/>
      <c r="D8" s="52"/>
      <c r="E8" s="41" t="str">
        <f>Vzorci_vnosov!$A$14</f>
        <v>☻</v>
      </c>
      <c r="F8" s="52"/>
      <c r="G8" s="52"/>
      <c r="H8" s="54" t="str">
        <f>Vzorci_vnosov!$A$18</f>
        <v>52$</v>
      </c>
      <c r="I8" s="52"/>
      <c r="J8" s="52"/>
      <c r="K8" s="52"/>
      <c r="L8" s="52"/>
      <c r="M8" s="52"/>
      <c r="N8" s="52"/>
      <c r="O8" s="52"/>
      <c r="P8" s="52"/>
      <c r="Q8" s="42" t="str">
        <f>Vzorci_vnosov!$A$21</f>
        <v>☺</v>
      </c>
      <c r="R8" s="52"/>
      <c r="S8" s="52"/>
      <c r="T8" s="79" t="s">
        <v>28</v>
      </c>
      <c r="U8" s="26" t="str">
        <f>Vzorci_vnosov!$C$3</f>
        <v>ŠOŠ</v>
      </c>
      <c r="V8" s="43">
        <f t="shared" si="1"/>
        <v>1</v>
      </c>
      <c r="W8" s="43">
        <f t="shared" si="2"/>
        <v>1</v>
      </c>
      <c r="X8" s="43">
        <f t="shared" si="3"/>
        <v>0</v>
      </c>
      <c r="Y8" s="43">
        <f t="shared" si="4"/>
        <v>1</v>
      </c>
      <c r="Z8" s="43">
        <f t="shared" si="5"/>
        <v>0</v>
      </c>
      <c r="AA8" s="43">
        <f t="shared" si="6"/>
        <v>0</v>
      </c>
      <c r="AB8" s="43">
        <f t="shared" si="7"/>
        <v>0</v>
      </c>
      <c r="AC8" s="43">
        <f t="shared" si="8"/>
        <v>0</v>
      </c>
      <c r="AD8" s="44">
        <f t="shared" si="9"/>
        <v>11</v>
      </c>
      <c r="AE8" s="44">
        <f t="shared" si="10"/>
        <v>0</v>
      </c>
      <c r="AF8" s="43">
        <f t="shared" si="11"/>
        <v>1</v>
      </c>
      <c r="AG8" s="5" t="str">
        <f>Vzorci_vnosov!$A$8</f>
        <v>U</v>
      </c>
      <c r="AH8" s="45" t="str">
        <f t="shared" si="12"/>
        <v/>
      </c>
      <c r="AI8" s="45" t="str">
        <f t="shared" si="13"/>
        <v/>
      </c>
      <c r="AJ8" s="45" t="str">
        <f t="shared" si="14"/>
        <v>☻</v>
      </c>
      <c r="AK8" s="45" t="str">
        <f t="shared" si="15"/>
        <v/>
      </c>
      <c r="AL8" s="45" t="str">
        <f t="shared" si="16"/>
        <v/>
      </c>
      <c r="AM8" s="45" t="str">
        <f t="shared" si="17"/>
        <v>$</v>
      </c>
      <c r="AN8" s="45" t="str">
        <f t="shared" si="18"/>
        <v/>
      </c>
      <c r="AO8" s="45" t="str">
        <f t="shared" si="19"/>
        <v/>
      </c>
      <c r="AP8" s="45" t="str">
        <f t="shared" si="20"/>
        <v/>
      </c>
      <c r="AQ8" s="45" t="str">
        <f t="shared" si="21"/>
        <v/>
      </c>
      <c r="AR8" s="45" t="str">
        <f t="shared" si="22"/>
        <v/>
      </c>
      <c r="AS8" s="45" t="str">
        <f t="shared" si="23"/>
        <v/>
      </c>
      <c r="AT8" s="45" t="e">
        <f>NA()</f>
        <v>#N/A</v>
      </c>
      <c r="AU8" s="45" t="str">
        <f t="shared" si="24"/>
        <v/>
      </c>
      <c r="AV8" s="45" t="str">
        <f t="shared" si="25"/>
        <v/>
      </c>
      <c r="AW8" s="45" t="str">
        <f t="shared" si="26"/>
        <v>☺</v>
      </c>
      <c r="AX8" s="45" t="str">
        <f t="shared" si="27"/>
        <v/>
      </c>
      <c r="AY8" s="45" t="str">
        <f t="shared" si="28"/>
        <v/>
      </c>
    </row>
    <row r="9" spans="1:57" ht="19.5" customHeight="1">
      <c r="A9" s="47">
        <v>43898</v>
      </c>
      <c r="B9" s="48" t="str">
        <f t="shared" si="0"/>
        <v>Sun</v>
      </c>
      <c r="C9" s="52"/>
      <c r="D9" s="52"/>
      <c r="E9" s="41" t="str">
        <f>Vzorci_vnosov!$A$14</f>
        <v>☻</v>
      </c>
      <c r="F9" s="52"/>
      <c r="G9" s="52"/>
      <c r="H9" s="42" t="str">
        <f>Vzorci_vnosov!$A$21</f>
        <v>☺</v>
      </c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79" t="s">
        <v>11</v>
      </c>
      <c r="U9" s="26" t="str">
        <f>Vzorci_vnosov!$C$3</f>
        <v>ŠOŠ</v>
      </c>
      <c r="V9" s="43">
        <f t="shared" si="1"/>
        <v>1</v>
      </c>
      <c r="W9" s="43">
        <f t="shared" si="2"/>
        <v>1</v>
      </c>
      <c r="X9" s="43">
        <f t="shared" si="3"/>
        <v>0</v>
      </c>
      <c r="Y9" s="43">
        <f t="shared" si="4"/>
        <v>0</v>
      </c>
      <c r="Z9" s="43">
        <f t="shared" si="5"/>
        <v>0</v>
      </c>
      <c r="AA9" s="43">
        <f t="shared" si="6"/>
        <v>0</v>
      </c>
      <c r="AB9" s="43">
        <f t="shared" si="7"/>
        <v>0</v>
      </c>
      <c r="AC9" s="43">
        <f t="shared" si="8"/>
        <v>0</v>
      </c>
      <c r="AD9" s="44">
        <f t="shared" si="9"/>
        <v>12</v>
      </c>
      <c r="AE9" s="44">
        <f t="shared" si="10"/>
        <v>0</v>
      </c>
      <c r="AF9" s="43">
        <f t="shared" si="11"/>
        <v>0</v>
      </c>
      <c r="AG9" s="5" t="str">
        <f>Vzorci_vnosov!$A$9</f>
        <v>U☻</v>
      </c>
      <c r="AH9" s="45" t="str">
        <f t="shared" si="12"/>
        <v/>
      </c>
      <c r="AI9" s="45" t="str">
        <f t="shared" si="13"/>
        <v/>
      </c>
      <c r="AJ9" s="45" t="str">
        <f t="shared" si="14"/>
        <v>☻</v>
      </c>
      <c r="AK9" s="45" t="str">
        <f t="shared" si="15"/>
        <v/>
      </c>
      <c r="AL9" s="45" t="str">
        <f t="shared" si="16"/>
        <v/>
      </c>
      <c r="AM9" s="45" t="str">
        <f t="shared" si="17"/>
        <v>☺</v>
      </c>
      <c r="AN9" s="45" t="str">
        <f t="shared" si="18"/>
        <v/>
      </c>
      <c r="AO9" s="45" t="str">
        <f t="shared" si="19"/>
        <v/>
      </c>
      <c r="AP9" s="45" t="str">
        <f t="shared" si="20"/>
        <v/>
      </c>
      <c r="AQ9" s="45" t="str">
        <f t="shared" si="21"/>
        <v/>
      </c>
      <c r="AR9" s="45" t="str">
        <f t="shared" si="22"/>
        <v/>
      </c>
      <c r="AS9" s="45" t="str">
        <f t="shared" si="23"/>
        <v/>
      </c>
      <c r="AT9" s="45" t="e">
        <f>NA()</f>
        <v>#N/A</v>
      </c>
      <c r="AU9" s="45" t="str">
        <f t="shared" si="24"/>
        <v/>
      </c>
      <c r="AV9" s="45" t="str">
        <f t="shared" si="25"/>
        <v/>
      </c>
      <c r="AW9" s="45" t="str">
        <f t="shared" si="26"/>
        <v/>
      </c>
      <c r="AX9" s="45" t="str">
        <f t="shared" si="27"/>
        <v/>
      </c>
      <c r="AY9" s="45" t="str">
        <f t="shared" si="28"/>
        <v/>
      </c>
      <c r="BB9" s="4" t="s">
        <v>70</v>
      </c>
      <c r="BE9" s="4" t="s">
        <v>70</v>
      </c>
    </row>
    <row r="10" spans="1:57" ht="19.5" customHeight="1">
      <c r="A10" s="47">
        <v>43899</v>
      </c>
      <c r="B10" s="48" t="str">
        <f t="shared" si="0"/>
        <v>Mon</v>
      </c>
      <c r="C10" s="53" t="str">
        <f>Vzorci_vnosov!$A$11</f>
        <v>X</v>
      </c>
      <c r="D10" s="49" t="str">
        <f>Vzorci_vnosov!$A$6</f>
        <v>KVIT</v>
      </c>
      <c r="E10" s="53" t="str">
        <f>Vzorci_vnosov!$A$11</f>
        <v>X</v>
      </c>
      <c r="F10" s="49" t="str">
        <f>Vzorci_vnosov!$A$6</f>
        <v>KVIT</v>
      </c>
      <c r="G10" s="49" t="str">
        <f>Vzorci_vnosov!$A$12</f>
        <v>D</v>
      </c>
      <c r="H10" s="53" t="str">
        <f>Vzorci_vnosov!$A$11</f>
        <v>X</v>
      </c>
      <c r="I10" s="49" t="str">
        <f>Vzorci_vnosov!$A$5</f>
        <v>52</v>
      </c>
      <c r="J10" s="49" t="str">
        <f>Vzorci_vnosov!$A$12</f>
        <v>D</v>
      </c>
      <c r="K10" s="49" t="str">
        <f>Vzorci_vnosov!$A$6</f>
        <v>KVIT</v>
      </c>
      <c r="L10" s="53" t="str">
        <f>Vzorci_vnosov!$A$26</f>
        <v>52¶</v>
      </c>
      <c r="M10" s="52" t="s">
        <v>69</v>
      </c>
      <c r="N10" s="50" t="str">
        <f>Vzorci_vnosov!$A$7</f>
        <v>KVIT☻</v>
      </c>
      <c r="O10" s="49" t="str">
        <f>Vzorci_vnosov!$A$8</f>
        <v>U</v>
      </c>
      <c r="P10" s="51" t="str">
        <f>Vzorci_vnosov!$A$23</f>
        <v>51☺</v>
      </c>
      <c r="Q10" s="54" t="str">
        <f>Vzorci_vnosov!$A$18</f>
        <v>52$</v>
      </c>
      <c r="R10" s="52"/>
      <c r="S10" s="49" t="str">
        <f>Vzorci_vnosov!$A$15</f>
        <v>SO</v>
      </c>
      <c r="T10" s="79" t="s">
        <v>27</v>
      </c>
      <c r="U10" s="26" t="str">
        <f>Vzorci_vnosov!$C$8</f>
        <v>BOŽ</v>
      </c>
      <c r="V10" s="43">
        <f t="shared" si="1"/>
        <v>1</v>
      </c>
      <c r="W10" s="43">
        <f t="shared" si="2"/>
        <v>1</v>
      </c>
      <c r="X10" s="43">
        <f t="shared" si="3"/>
        <v>0</v>
      </c>
      <c r="Y10" s="43">
        <f t="shared" si="4"/>
        <v>2</v>
      </c>
      <c r="Z10" s="43">
        <f t="shared" si="5"/>
        <v>0</v>
      </c>
      <c r="AA10" s="43">
        <f t="shared" si="6"/>
        <v>1</v>
      </c>
      <c r="AB10" s="43">
        <f t="shared" si="7"/>
        <v>1</v>
      </c>
      <c r="AC10" s="43">
        <f t="shared" si="8"/>
        <v>4</v>
      </c>
      <c r="AD10" s="44">
        <f t="shared" si="9"/>
        <v>-2</v>
      </c>
      <c r="AE10" s="44">
        <f t="shared" si="10"/>
        <v>3</v>
      </c>
      <c r="AF10" s="43">
        <f t="shared" si="11"/>
        <v>2</v>
      </c>
      <c r="AG10" s="5" t="str">
        <f>Vzorci_vnosov!$A$10</f>
        <v>12-20</v>
      </c>
      <c r="AH10" s="45" t="str">
        <f t="shared" si="12"/>
        <v>X</v>
      </c>
      <c r="AI10" s="45" t="str">
        <f t="shared" si="13"/>
        <v>T</v>
      </c>
      <c r="AJ10" s="45" t="str">
        <f t="shared" si="14"/>
        <v>X</v>
      </c>
      <c r="AK10" s="45" t="str">
        <f t="shared" si="15"/>
        <v>T</v>
      </c>
      <c r="AL10" s="45" t="str">
        <f t="shared" si="16"/>
        <v>D</v>
      </c>
      <c r="AM10" s="45" t="str">
        <f t="shared" si="17"/>
        <v>X</v>
      </c>
      <c r="AN10" s="45" t="str">
        <f t="shared" si="18"/>
        <v>2</v>
      </c>
      <c r="AO10" s="45" t="str">
        <f t="shared" si="19"/>
        <v>D</v>
      </c>
      <c r="AP10" s="45" t="str">
        <f t="shared" si="20"/>
        <v>T</v>
      </c>
      <c r="AQ10" s="45" t="str">
        <f t="shared" si="21"/>
        <v>¶</v>
      </c>
      <c r="AR10" s="45" t="str">
        <f t="shared" si="22"/>
        <v>R</v>
      </c>
      <c r="AS10" s="45" t="str">
        <f t="shared" si="23"/>
        <v>☻</v>
      </c>
      <c r="AT10" s="45" t="e">
        <f>NA()</f>
        <v>#N/A</v>
      </c>
      <c r="AU10" s="45" t="str">
        <f t="shared" si="24"/>
        <v>U</v>
      </c>
      <c r="AV10" s="45" t="str">
        <f t="shared" si="25"/>
        <v>☺</v>
      </c>
      <c r="AW10" s="45" t="str">
        <f t="shared" si="26"/>
        <v>$</v>
      </c>
      <c r="AX10" s="45" t="str">
        <f t="shared" si="27"/>
        <v/>
      </c>
      <c r="AY10" s="45" t="str">
        <f t="shared" si="28"/>
        <v>O</v>
      </c>
      <c r="BB10" s="4" t="s">
        <v>71</v>
      </c>
    </row>
    <row r="11" spans="1:57" ht="19.5" customHeight="1">
      <c r="A11" s="47">
        <v>43900</v>
      </c>
      <c r="B11" s="48" t="str">
        <f t="shared" si="0"/>
        <v>Tue</v>
      </c>
      <c r="C11" s="53" t="str">
        <f>Vzorci_vnosov!$A$11</f>
        <v>X</v>
      </c>
      <c r="D11" s="52" t="s">
        <v>81</v>
      </c>
      <c r="E11" s="49" t="str">
        <f>Vzorci_vnosov!$A$8</f>
        <v>U</v>
      </c>
      <c r="F11" s="49" t="str">
        <f>Vzorci_vnosov!$A$6</f>
        <v>KVIT</v>
      </c>
      <c r="G11" s="49" t="str">
        <f>Vzorci_vnosov!$A$12</f>
        <v>D</v>
      </c>
      <c r="H11" s="53" t="str">
        <f>Vzorci_vnosov!$A$26</f>
        <v>52¶</v>
      </c>
      <c r="I11" s="49" t="str">
        <f>Vzorci_vnosov!$A$12</f>
        <v>D</v>
      </c>
      <c r="J11" s="49" t="str">
        <f>Vzorci_vnosov!$A$12</f>
        <v>D</v>
      </c>
      <c r="K11" s="56" t="str">
        <f>Vzorci_vnosov!$A$19</f>
        <v>KVIT$</v>
      </c>
      <c r="L11" s="49" t="str">
        <f>Vzorci_vnosov!$A$4</f>
        <v>51</v>
      </c>
      <c r="M11" s="52" t="s">
        <v>69</v>
      </c>
      <c r="N11" s="53" t="str">
        <f>Vzorci_vnosov!$A$11</f>
        <v>X</v>
      </c>
      <c r="O11" s="53" t="str">
        <f>Vzorci_vnosov!$A$32</f>
        <v>Am</v>
      </c>
      <c r="P11" s="53" t="str">
        <f>Vzorci_vnosov!$A$11</f>
        <v>X</v>
      </c>
      <c r="Q11" s="51" t="str">
        <f>Vzorci_vnosov!$A$24</f>
        <v>52☺</v>
      </c>
      <c r="R11" s="52"/>
      <c r="S11" s="49" t="str">
        <f>Vzorci_vnosov!$A$15</f>
        <v>SO</v>
      </c>
      <c r="T11" s="79" t="s">
        <v>72</v>
      </c>
      <c r="U11" s="26" t="str">
        <f>Vzorci_vnosov!$C$8</f>
        <v>BOŽ</v>
      </c>
      <c r="V11" s="43">
        <f t="shared" si="1"/>
        <v>0</v>
      </c>
      <c r="W11" s="43">
        <f t="shared" si="2"/>
        <v>1</v>
      </c>
      <c r="X11" s="43">
        <f t="shared" si="3"/>
        <v>1</v>
      </c>
      <c r="Y11" s="43">
        <f t="shared" si="4"/>
        <v>0</v>
      </c>
      <c r="Z11" s="43">
        <f t="shared" si="5"/>
        <v>0</v>
      </c>
      <c r="AA11" s="43">
        <f t="shared" si="6"/>
        <v>1</v>
      </c>
      <c r="AB11" s="43">
        <f t="shared" si="7"/>
        <v>1</v>
      </c>
      <c r="AC11" s="43">
        <f t="shared" si="8"/>
        <v>2</v>
      </c>
      <c r="AD11" s="44">
        <f t="shared" si="9"/>
        <v>-2</v>
      </c>
      <c r="AE11" s="44">
        <f t="shared" si="10"/>
        <v>3</v>
      </c>
      <c r="AF11" s="43">
        <f t="shared" si="11"/>
        <v>1</v>
      </c>
      <c r="AG11" s="8" t="str">
        <f>Vzorci_vnosov!$A$11</f>
        <v>X</v>
      </c>
      <c r="AH11" s="45" t="str">
        <f t="shared" si="12"/>
        <v>X</v>
      </c>
      <c r="AI11" s="45" t="str">
        <f t="shared" si="13"/>
        <v>S</v>
      </c>
      <c r="AJ11" s="45" t="str">
        <f t="shared" si="14"/>
        <v>U</v>
      </c>
      <c r="AK11" s="45" t="str">
        <f t="shared" si="15"/>
        <v>T</v>
      </c>
      <c r="AL11" s="45" t="str">
        <f t="shared" si="16"/>
        <v>D</v>
      </c>
      <c r="AM11" s="45" t="str">
        <f t="shared" si="17"/>
        <v>¶</v>
      </c>
      <c r="AN11" s="45" t="str">
        <f t="shared" si="18"/>
        <v>D</v>
      </c>
      <c r="AO11" s="45" t="str">
        <f t="shared" si="19"/>
        <v>D</v>
      </c>
      <c r="AP11" s="45" t="str">
        <f t="shared" si="20"/>
        <v>$</v>
      </c>
      <c r="AQ11" s="45" t="str">
        <f t="shared" si="21"/>
        <v>1</v>
      </c>
      <c r="AR11" s="45" t="str">
        <f t="shared" si="22"/>
        <v>R</v>
      </c>
      <c r="AS11" s="45" t="str">
        <f t="shared" si="23"/>
        <v>X</v>
      </c>
      <c r="AT11" s="45" t="e">
        <f>NA()</f>
        <v>#N/A</v>
      </c>
      <c r="AU11" s="45" t="str">
        <f t="shared" si="24"/>
        <v>m</v>
      </c>
      <c r="AV11" s="45" t="str">
        <f t="shared" si="25"/>
        <v>X</v>
      </c>
      <c r="AW11" s="45" t="str">
        <f t="shared" si="26"/>
        <v>☺</v>
      </c>
      <c r="AX11" s="45" t="str">
        <f t="shared" si="27"/>
        <v/>
      </c>
      <c r="AY11" s="45" t="str">
        <f t="shared" si="28"/>
        <v>O</v>
      </c>
    </row>
    <row r="12" spans="1:57" ht="19.5" customHeight="1">
      <c r="A12" s="47">
        <v>43901</v>
      </c>
      <c r="B12" s="48" t="str">
        <f t="shared" si="0"/>
        <v>Wed</v>
      </c>
      <c r="C12" s="53" t="str">
        <f>Vzorci_vnosov!$A$11</f>
        <v>X</v>
      </c>
      <c r="D12" s="49" t="str">
        <f>Vzorci_vnosov!$A$6</f>
        <v>KVIT</v>
      </c>
      <c r="E12" s="54" t="str">
        <f>Vzorci_vnosov!$A$18</f>
        <v>52$</v>
      </c>
      <c r="F12" s="50" t="str">
        <f>Vzorci_vnosov!$A$7</f>
        <v>KVIT☻</v>
      </c>
      <c r="G12" s="49" t="str">
        <f>Vzorci_vnosov!$A$12</f>
        <v>D</v>
      </c>
      <c r="H12" s="49" t="str">
        <f>Vzorci_vnosov!$A$8</f>
        <v>U</v>
      </c>
      <c r="I12" s="49" t="str">
        <f>Vzorci_vnosov!$A$5</f>
        <v>52</v>
      </c>
      <c r="J12" s="49" t="str">
        <f>Vzorci_vnosov!$A$12</f>
        <v>D</v>
      </c>
      <c r="K12" s="49" t="str">
        <f>Vzorci_vnosov!$A$6</f>
        <v>KVIT</v>
      </c>
      <c r="L12" s="49" t="str">
        <f>Vzorci_vnosov!$A$4</f>
        <v>51</v>
      </c>
      <c r="M12" s="52" t="s">
        <v>69</v>
      </c>
      <c r="N12" s="51" t="str">
        <f>Vzorci_vnosov!$A$37</f>
        <v>Ta☺</v>
      </c>
      <c r="O12" s="53" t="str">
        <f>Vzorci_vnosov!$A$26</f>
        <v>52¶</v>
      </c>
      <c r="P12" s="49" t="str">
        <f>Vzorci_vnosov!$A$4</f>
        <v>51</v>
      </c>
      <c r="Q12" s="53" t="str">
        <f>Vzorci_vnosov!$A$11</f>
        <v>X</v>
      </c>
      <c r="R12" s="52"/>
      <c r="S12" s="49" t="str">
        <f>Vzorci_vnosov!$A$15</f>
        <v>SO</v>
      </c>
      <c r="T12" s="79" t="s">
        <v>23</v>
      </c>
      <c r="U12" s="26" t="str">
        <f>Vzorci_vnosov!$C$8</f>
        <v>BOŽ</v>
      </c>
      <c r="V12" s="43">
        <f t="shared" si="1"/>
        <v>1</v>
      </c>
      <c r="W12" s="43">
        <f t="shared" si="2"/>
        <v>1</v>
      </c>
      <c r="X12" s="43">
        <f t="shared" si="3"/>
        <v>2</v>
      </c>
      <c r="Y12" s="43">
        <f t="shared" si="4"/>
        <v>2</v>
      </c>
      <c r="Z12" s="43">
        <f t="shared" si="5"/>
        <v>0</v>
      </c>
      <c r="AA12" s="43">
        <f t="shared" si="6"/>
        <v>1</v>
      </c>
      <c r="AB12" s="43">
        <f t="shared" si="7"/>
        <v>1</v>
      </c>
      <c r="AC12" s="43">
        <f t="shared" si="8"/>
        <v>3</v>
      </c>
      <c r="AD12" s="44">
        <f t="shared" si="9"/>
        <v>-2</v>
      </c>
      <c r="AE12" s="44">
        <f t="shared" si="10"/>
        <v>2</v>
      </c>
      <c r="AF12" s="43">
        <f t="shared" si="11"/>
        <v>4</v>
      </c>
      <c r="AG12" s="5" t="str">
        <f>Vzorci_vnosov!$A$12</f>
        <v>D</v>
      </c>
      <c r="AH12" s="45" t="str">
        <f t="shared" si="12"/>
        <v>X</v>
      </c>
      <c r="AI12" s="45" t="str">
        <f t="shared" si="13"/>
        <v>T</v>
      </c>
      <c r="AJ12" s="45" t="str">
        <f t="shared" si="14"/>
        <v>$</v>
      </c>
      <c r="AK12" s="45" t="str">
        <f t="shared" si="15"/>
        <v>☻</v>
      </c>
      <c r="AL12" s="45" t="str">
        <f t="shared" si="16"/>
        <v>D</v>
      </c>
      <c r="AM12" s="45" t="str">
        <f t="shared" si="17"/>
        <v>U</v>
      </c>
      <c r="AN12" s="45" t="str">
        <f t="shared" si="18"/>
        <v>2</v>
      </c>
      <c r="AO12" s="45" t="str">
        <f t="shared" si="19"/>
        <v>D</v>
      </c>
      <c r="AP12" s="45" t="str">
        <f t="shared" si="20"/>
        <v>T</v>
      </c>
      <c r="AQ12" s="45" t="str">
        <f t="shared" si="21"/>
        <v>1</v>
      </c>
      <c r="AR12" s="45" t="str">
        <f t="shared" si="22"/>
        <v>R</v>
      </c>
      <c r="AS12" s="45" t="str">
        <f t="shared" si="23"/>
        <v>☺</v>
      </c>
      <c r="AT12" s="45" t="e">
        <f>NA()</f>
        <v>#N/A</v>
      </c>
      <c r="AU12" s="45" t="str">
        <f t="shared" si="24"/>
        <v>¶</v>
      </c>
      <c r="AV12" s="45" t="str">
        <f t="shared" si="25"/>
        <v>1</v>
      </c>
      <c r="AW12" s="45" t="str">
        <f t="shared" si="26"/>
        <v>X</v>
      </c>
      <c r="AX12" s="45" t="str">
        <f t="shared" si="27"/>
        <v/>
      </c>
      <c r="AY12" s="45" t="str">
        <f t="shared" si="28"/>
        <v>O</v>
      </c>
      <c r="BA12" s="4" t="s">
        <v>80</v>
      </c>
    </row>
    <row r="13" spans="1:57" ht="19.5" customHeight="1">
      <c r="A13" s="47">
        <v>43902</v>
      </c>
      <c r="B13" s="48" t="str">
        <f t="shared" si="0"/>
        <v>Thu</v>
      </c>
      <c r="C13" s="53" t="str">
        <f>Vzorci_vnosov!$A$11</f>
        <v>X</v>
      </c>
      <c r="D13" s="49" t="str">
        <f>Vzorci_vnosov!$A$6</f>
        <v>KVIT</v>
      </c>
      <c r="E13" s="49" t="str">
        <f>Vzorci_vnosov!$A$5</f>
        <v>52</v>
      </c>
      <c r="F13" s="53" t="str">
        <f>Vzorci_vnosov!$A$11</f>
        <v>X</v>
      </c>
      <c r="G13" s="49" t="str">
        <f>Vzorci_vnosov!$A$12</f>
        <v>D</v>
      </c>
      <c r="H13" s="53" t="str">
        <f>Vzorci_vnosov!$A$32</f>
        <v>Am</v>
      </c>
      <c r="I13" s="49" t="str">
        <f>Vzorci_vnosov!$A$4</f>
        <v>51</v>
      </c>
      <c r="J13" s="51" t="str">
        <f>Vzorci_vnosov!$A$23</f>
        <v>51☺</v>
      </c>
      <c r="K13" s="50" t="str">
        <f>Vzorci_vnosov!$A$7</f>
        <v>KVIT☻</v>
      </c>
      <c r="L13" s="49" t="str">
        <f>Vzorci_vnosov!$A$8</f>
        <v>U</v>
      </c>
      <c r="M13" s="52" t="s">
        <v>69</v>
      </c>
      <c r="N13" s="53" t="str">
        <f>Vzorci_vnosov!$A$11</f>
        <v>X</v>
      </c>
      <c r="O13" s="53" t="str">
        <f>Vzorci_vnosov!$A$11</f>
        <v>X</v>
      </c>
      <c r="P13" s="49" t="str">
        <f>Vzorci_vnosov!$A$8</f>
        <v>U</v>
      </c>
      <c r="Q13" s="53" t="str">
        <f>Vzorci_vnosov!$A$26</f>
        <v>52¶</v>
      </c>
      <c r="R13" s="52"/>
      <c r="S13" s="49" t="str">
        <f>Vzorci_vnosov!$A$15</f>
        <v>SO</v>
      </c>
      <c r="T13" s="79" t="s">
        <v>15</v>
      </c>
      <c r="U13" s="26" t="str">
        <f>Vzorci_vnosov!$C$15</f>
        <v>BUT</v>
      </c>
      <c r="V13" s="43">
        <f t="shared" si="1"/>
        <v>1</v>
      </c>
      <c r="W13" s="43">
        <f t="shared" si="2"/>
        <v>1</v>
      </c>
      <c r="X13" s="43">
        <f t="shared" si="3"/>
        <v>1</v>
      </c>
      <c r="Y13" s="43">
        <f t="shared" si="4"/>
        <v>1</v>
      </c>
      <c r="Z13" s="43">
        <f t="shared" si="5"/>
        <v>0</v>
      </c>
      <c r="AA13" s="43">
        <f t="shared" si="6"/>
        <v>1</v>
      </c>
      <c r="AB13" s="43">
        <f t="shared" si="7"/>
        <v>2</v>
      </c>
      <c r="AC13" s="43">
        <f t="shared" si="8"/>
        <v>2</v>
      </c>
      <c r="AD13" s="44">
        <f t="shared" si="9"/>
        <v>-2</v>
      </c>
      <c r="AE13" s="44">
        <f t="shared" si="10"/>
        <v>4</v>
      </c>
      <c r="AF13" s="43">
        <f t="shared" si="11"/>
        <v>2</v>
      </c>
      <c r="AG13" s="5" t="str">
        <f>Vzorci_vnosov!$A$13</f>
        <v>BOL</v>
      </c>
      <c r="AH13" s="45" t="str">
        <f t="shared" si="12"/>
        <v>X</v>
      </c>
      <c r="AI13" s="45" t="str">
        <f t="shared" si="13"/>
        <v>T</v>
      </c>
      <c r="AJ13" s="45" t="str">
        <f t="shared" si="14"/>
        <v>2</v>
      </c>
      <c r="AK13" s="45" t="str">
        <f t="shared" si="15"/>
        <v>X</v>
      </c>
      <c r="AL13" s="45" t="str">
        <f t="shared" si="16"/>
        <v>D</v>
      </c>
      <c r="AM13" s="45" t="str">
        <f t="shared" si="17"/>
        <v>m</v>
      </c>
      <c r="AN13" s="45" t="str">
        <f t="shared" si="18"/>
        <v>1</v>
      </c>
      <c r="AO13" s="45" t="str">
        <f t="shared" si="19"/>
        <v>☺</v>
      </c>
      <c r="AP13" s="45" t="str">
        <f t="shared" si="20"/>
        <v>☻</v>
      </c>
      <c r="AQ13" s="45" t="str">
        <f t="shared" si="21"/>
        <v>U</v>
      </c>
      <c r="AR13" s="45" t="str">
        <f t="shared" si="22"/>
        <v>R</v>
      </c>
      <c r="AS13" s="45" t="str">
        <f t="shared" si="23"/>
        <v>X</v>
      </c>
      <c r="AT13" s="45" t="e">
        <f>NA()</f>
        <v>#N/A</v>
      </c>
      <c r="AU13" s="45" t="str">
        <f t="shared" si="24"/>
        <v>X</v>
      </c>
      <c r="AV13" s="45" t="str">
        <f t="shared" si="25"/>
        <v>U</v>
      </c>
      <c r="AW13" s="45" t="str">
        <f t="shared" si="26"/>
        <v>¶</v>
      </c>
      <c r="AX13" s="45" t="str">
        <f t="shared" si="27"/>
        <v/>
      </c>
      <c r="AY13" s="45" t="str">
        <f t="shared" si="28"/>
        <v>O</v>
      </c>
    </row>
    <row r="14" spans="1:57" ht="19.5" customHeight="1">
      <c r="A14" s="47">
        <v>43903</v>
      </c>
      <c r="B14" s="48" t="str">
        <f t="shared" si="0"/>
        <v>Fri</v>
      </c>
      <c r="C14" s="53" t="str">
        <f>Vzorci_vnosov!$A$11</f>
        <v>X</v>
      </c>
      <c r="D14" s="50" t="str">
        <f>Vzorci_vnosov!$A$7</f>
        <v>KVIT☻</v>
      </c>
      <c r="E14" s="49" t="str">
        <f>Vzorci_vnosov!$A$6</f>
        <v>KVIT</v>
      </c>
      <c r="F14" s="49" t="str">
        <f>Vzorci_vnosov!$A$6</f>
        <v>KVIT</v>
      </c>
      <c r="G14" s="49" t="str">
        <f>Vzorci_vnosov!$A$12</f>
        <v>D</v>
      </c>
      <c r="H14" s="51" t="str">
        <f>Vzorci_vnosov!$A$23</f>
        <v>51☺</v>
      </c>
      <c r="I14" s="53" t="str">
        <f>Vzorci_vnosov!$A$26</f>
        <v>52¶</v>
      </c>
      <c r="J14" s="53" t="str">
        <f>Vzorci_vnosov!$A$11</f>
        <v>X</v>
      </c>
      <c r="K14" s="53" t="str">
        <f>Vzorci_vnosov!$A$11</f>
        <v>X</v>
      </c>
      <c r="L14" s="49" t="str">
        <f>Vzorci_vnosov!$A$5</f>
        <v>52</v>
      </c>
      <c r="M14" s="52" t="s">
        <v>69</v>
      </c>
      <c r="N14" s="49" t="str">
        <f>Vzorci_vnosov!$A$12</f>
        <v>D</v>
      </c>
      <c r="O14" s="53" t="str">
        <f>Vzorci_vnosov!$A$11</f>
        <v>X</v>
      </c>
      <c r="P14" s="49" t="str">
        <f>Vzorci_vnosov!$A$4</f>
        <v>51</v>
      </c>
      <c r="Q14" s="49" t="str">
        <f>Vzorci_vnosov!$A$8</f>
        <v>U</v>
      </c>
      <c r="R14" s="52"/>
      <c r="S14" s="49" t="str">
        <f>Vzorci_vnosov!$A$15</f>
        <v>SO</v>
      </c>
      <c r="T14" s="79" t="s">
        <v>11</v>
      </c>
      <c r="U14" s="26" t="str">
        <f>Vzorci_vnosov!$C$5</f>
        <v>KON</v>
      </c>
      <c r="V14" s="43">
        <f t="shared" si="1"/>
        <v>1</v>
      </c>
      <c r="W14" s="43">
        <f t="shared" si="2"/>
        <v>1</v>
      </c>
      <c r="X14" s="43">
        <f t="shared" si="3"/>
        <v>1</v>
      </c>
      <c r="Y14" s="43">
        <f t="shared" si="4"/>
        <v>1</v>
      </c>
      <c r="Z14" s="43">
        <f t="shared" si="5"/>
        <v>0</v>
      </c>
      <c r="AA14" s="43">
        <f t="shared" si="6"/>
        <v>1</v>
      </c>
      <c r="AB14" s="43">
        <f t="shared" si="7"/>
        <v>1</v>
      </c>
      <c r="AC14" s="43">
        <f t="shared" si="8"/>
        <v>3</v>
      </c>
      <c r="AD14" s="44">
        <f t="shared" si="9"/>
        <v>-2</v>
      </c>
      <c r="AE14" s="44">
        <f t="shared" si="10"/>
        <v>4</v>
      </c>
      <c r="AF14" s="43">
        <f t="shared" si="11"/>
        <v>2</v>
      </c>
      <c r="AG14" s="9" t="str">
        <f>Vzorci_vnosov!$A$14</f>
        <v>☻</v>
      </c>
      <c r="AH14" s="45" t="str">
        <f t="shared" si="12"/>
        <v>X</v>
      </c>
      <c r="AI14" s="45" t="str">
        <f t="shared" si="13"/>
        <v>☻</v>
      </c>
      <c r="AJ14" s="45" t="str">
        <f t="shared" si="14"/>
        <v>T</v>
      </c>
      <c r="AK14" s="45" t="str">
        <f t="shared" si="15"/>
        <v>T</v>
      </c>
      <c r="AL14" s="45" t="str">
        <f t="shared" si="16"/>
        <v>D</v>
      </c>
      <c r="AM14" s="45" t="str">
        <f t="shared" si="17"/>
        <v>☺</v>
      </c>
      <c r="AN14" s="45" t="str">
        <f t="shared" si="18"/>
        <v>¶</v>
      </c>
      <c r="AO14" s="45" t="str">
        <f t="shared" si="19"/>
        <v>X</v>
      </c>
      <c r="AP14" s="45" t="str">
        <f t="shared" si="20"/>
        <v>X</v>
      </c>
      <c r="AQ14" s="45" t="str">
        <f t="shared" si="21"/>
        <v>2</v>
      </c>
      <c r="AR14" s="45" t="str">
        <f t="shared" si="22"/>
        <v>R</v>
      </c>
      <c r="AS14" s="45" t="str">
        <f t="shared" si="23"/>
        <v>D</v>
      </c>
      <c r="AT14" s="45" t="e">
        <f>NA()</f>
        <v>#N/A</v>
      </c>
      <c r="AU14" s="45" t="str">
        <f t="shared" si="24"/>
        <v>X</v>
      </c>
      <c r="AV14" s="45" t="str">
        <f t="shared" si="25"/>
        <v>1</v>
      </c>
      <c r="AW14" s="45" t="str">
        <f t="shared" si="26"/>
        <v>U</v>
      </c>
      <c r="AX14" s="45" t="str">
        <f t="shared" si="27"/>
        <v/>
      </c>
      <c r="AY14" s="45" t="str">
        <f t="shared" si="28"/>
        <v>O</v>
      </c>
    </row>
    <row r="15" spans="1:57" ht="19.5" customHeight="1">
      <c r="A15" s="47">
        <v>43904</v>
      </c>
      <c r="B15" s="48" t="str">
        <f t="shared" si="0"/>
        <v>Sat</v>
      </c>
      <c r="C15" s="52"/>
      <c r="D15" s="41" t="str">
        <f>Vzorci_vnosov!$A$14</f>
        <v>☻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79" t="s">
        <v>73</v>
      </c>
      <c r="U15" s="26" t="s">
        <v>7</v>
      </c>
      <c r="V15" s="43">
        <f t="shared" si="1"/>
        <v>1</v>
      </c>
      <c r="W15" s="43">
        <f t="shared" si="2"/>
        <v>0</v>
      </c>
      <c r="X15" s="43">
        <f t="shared" si="3"/>
        <v>0</v>
      </c>
      <c r="Y15" s="43">
        <f t="shared" si="4"/>
        <v>0</v>
      </c>
      <c r="Z15" s="43">
        <f t="shared" si="5"/>
        <v>0</v>
      </c>
      <c r="AA15" s="43">
        <f t="shared" si="6"/>
        <v>0</v>
      </c>
      <c r="AB15" s="43">
        <f t="shared" si="7"/>
        <v>0</v>
      </c>
      <c r="AC15" s="43">
        <f t="shared" si="8"/>
        <v>0</v>
      </c>
      <c r="AD15" s="44">
        <f t="shared" si="9"/>
        <v>13</v>
      </c>
      <c r="AE15" s="44">
        <f t="shared" si="10"/>
        <v>0</v>
      </c>
      <c r="AF15" s="43">
        <f t="shared" si="11"/>
        <v>0</v>
      </c>
      <c r="AG15" s="5" t="str">
        <f>Vzorci_vnosov!$A$15</f>
        <v>SO</v>
      </c>
      <c r="AH15" s="45" t="str">
        <f t="shared" si="12"/>
        <v/>
      </c>
      <c r="AI15" s="45" t="str">
        <f t="shared" si="13"/>
        <v>☻</v>
      </c>
      <c r="AJ15" s="45" t="str">
        <f t="shared" si="14"/>
        <v/>
      </c>
      <c r="AK15" s="45" t="str">
        <f t="shared" si="15"/>
        <v/>
      </c>
      <c r="AL15" s="45" t="str">
        <f t="shared" si="16"/>
        <v/>
      </c>
      <c r="AM15" s="45" t="str">
        <f t="shared" si="17"/>
        <v/>
      </c>
      <c r="AN15" s="45" t="str">
        <f t="shared" si="18"/>
        <v/>
      </c>
      <c r="AO15" s="45" t="str">
        <f t="shared" si="19"/>
        <v/>
      </c>
      <c r="AP15" s="45" t="str">
        <f t="shared" si="20"/>
        <v/>
      </c>
      <c r="AQ15" s="45" t="str">
        <f t="shared" si="21"/>
        <v/>
      </c>
      <c r="AR15" s="45" t="str">
        <f t="shared" si="22"/>
        <v/>
      </c>
      <c r="AS15" s="45" t="str">
        <f t="shared" si="23"/>
        <v/>
      </c>
      <c r="AT15" s="45" t="e">
        <f>NA()</f>
        <v>#N/A</v>
      </c>
      <c r="AU15" s="45" t="str">
        <f t="shared" si="24"/>
        <v/>
      </c>
      <c r="AV15" s="45" t="str">
        <f t="shared" si="25"/>
        <v/>
      </c>
      <c r="AW15" s="45" t="str">
        <f t="shared" si="26"/>
        <v/>
      </c>
      <c r="AX15" s="45" t="str">
        <f t="shared" si="27"/>
        <v/>
      </c>
      <c r="AY15" s="45" t="str">
        <f t="shared" si="28"/>
        <v/>
      </c>
    </row>
    <row r="16" spans="1:57" ht="19.5" customHeight="1">
      <c r="A16" s="47">
        <v>43905</v>
      </c>
      <c r="B16" s="48" t="str">
        <f t="shared" si="0"/>
        <v>Sun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41" t="str">
        <f>Vzorci_vnosov!$A$14</f>
        <v>☻</v>
      </c>
      <c r="O16" s="52"/>
      <c r="P16" s="42" t="str">
        <f>Vzorci_vnosov!$A$21</f>
        <v>☺</v>
      </c>
      <c r="Q16" s="52"/>
      <c r="R16" s="52"/>
      <c r="S16" s="52"/>
      <c r="T16" s="79" t="s">
        <v>27</v>
      </c>
      <c r="U16" s="26" t="s">
        <v>7</v>
      </c>
      <c r="V16" s="43">
        <f t="shared" si="1"/>
        <v>1</v>
      </c>
      <c r="W16" s="43">
        <f t="shared" si="2"/>
        <v>1</v>
      </c>
      <c r="X16" s="43">
        <f t="shared" si="3"/>
        <v>0</v>
      </c>
      <c r="Y16" s="43">
        <f t="shared" si="4"/>
        <v>0</v>
      </c>
      <c r="Z16" s="43">
        <f t="shared" si="5"/>
        <v>0</v>
      </c>
      <c r="AA16" s="43">
        <f t="shared" si="6"/>
        <v>0</v>
      </c>
      <c r="AB16" s="43">
        <f t="shared" si="7"/>
        <v>0</v>
      </c>
      <c r="AC16" s="43">
        <f t="shared" si="8"/>
        <v>0</v>
      </c>
      <c r="AD16" s="44">
        <f t="shared" si="9"/>
        <v>12</v>
      </c>
      <c r="AE16" s="44">
        <f t="shared" si="10"/>
        <v>0</v>
      </c>
      <c r="AF16" s="43">
        <f t="shared" si="11"/>
        <v>0</v>
      </c>
      <c r="AG16" s="8" t="str">
        <f>Vzorci_vnosov!$A$16</f>
        <v>☻</v>
      </c>
      <c r="AH16" s="45" t="str">
        <f t="shared" si="12"/>
        <v/>
      </c>
      <c r="AI16" s="45" t="str">
        <f t="shared" si="13"/>
        <v/>
      </c>
      <c r="AJ16" s="45" t="str">
        <f t="shared" si="14"/>
        <v/>
      </c>
      <c r="AK16" s="45" t="str">
        <f t="shared" si="15"/>
        <v/>
      </c>
      <c r="AL16" s="45" t="str">
        <f t="shared" si="16"/>
        <v/>
      </c>
      <c r="AM16" s="45" t="str">
        <f t="shared" si="17"/>
        <v/>
      </c>
      <c r="AN16" s="45" t="str">
        <f t="shared" si="18"/>
        <v/>
      </c>
      <c r="AO16" s="45" t="str">
        <f t="shared" si="19"/>
        <v/>
      </c>
      <c r="AP16" s="45" t="str">
        <f t="shared" si="20"/>
        <v/>
      </c>
      <c r="AQ16" s="45" t="str">
        <f t="shared" si="21"/>
        <v/>
      </c>
      <c r="AR16" s="45" t="str">
        <f t="shared" si="22"/>
        <v/>
      </c>
      <c r="AS16" s="45" t="str">
        <f t="shared" si="23"/>
        <v>☻</v>
      </c>
      <c r="AT16" s="45" t="e">
        <f>NA()</f>
        <v>#N/A</v>
      </c>
      <c r="AU16" s="45" t="str">
        <f t="shared" si="24"/>
        <v/>
      </c>
      <c r="AV16" s="45" t="str">
        <f t="shared" si="25"/>
        <v>☺</v>
      </c>
      <c r="AW16" s="45" t="str">
        <f t="shared" si="26"/>
        <v/>
      </c>
      <c r="AX16" s="45" t="str">
        <f t="shared" si="27"/>
        <v/>
      </c>
      <c r="AY16" s="45" t="str">
        <f t="shared" si="28"/>
        <v/>
      </c>
    </row>
    <row r="17" spans="1:54" ht="19.5" customHeight="1">
      <c r="A17" s="47">
        <v>43906</v>
      </c>
      <c r="B17" s="48" t="str">
        <f t="shared" si="0"/>
        <v>Mon</v>
      </c>
      <c r="C17" s="53" t="str">
        <f>Vzorci_vnosov!$A$11</f>
        <v>X</v>
      </c>
      <c r="D17" s="53" t="str">
        <f>Vzorci_vnosov!$A$26</f>
        <v>52¶</v>
      </c>
      <c r="E17" s="49" t="str">
        <f>Vzorci_vnosov!$A$12</f>
        <v>D</v>
      </c>
      <c r="F17" s="49" t="str">
        <f>Vzorci_vnosov!$A$6</f>
        <v>KVIT</v>
      </c>
      <c r="G17" s="58" t="str">
        <f>Vzorci_vnosov!$A$28</f>
        <v>KO</v>
      </c>
      <c r="H17" s="49" t="str">
        <f>Vzorci_vnosov!$A$5</f>
        <v>52</v>
      </c>
      <c r="I17" s="51" t="str">
        <f>Vzorci_vnosov!$A$23</f>
        <v>51☺</v>
      </c>
      <c r="J17" s="50" t="str">
        <f>Vzorci_vnosov!$A$7</f>
        <v>KVIT☻</v>
      </c>
      <c r="K17" s="49" t="str">
        <f>Vzorci_vnosov!$A$12</f>
        <v>D</v>
      </c>
      <c r="L17" s="49" t="str">
        <f>Vzorci_vnosov!$A$4</f>
        <v>51</v>
      </c>
      <c r="M17" s="52" t="s">
        <v>69</v>
      </c>
      <c r="N17" s="53" t="str">
        <f>Vzorci_vnosov!$A$11</f>
        <v>X</v>
      </c>
      <c r="O17" s="49" t="str">
        <f>Vzorci_vnosov!$A$12</f>
        <v>D</v>
      </c>
      <c r="P17" s="53" t="str">
        <f>Vzorci_vnosov!$A$11</f>
        <v>X</v>
      </c>
      <c r="Q17" s="49" t="str">
        <f>Vzorci_vnosov!$A$12</f>
        <v>D</v>
      </c>
      <c r="R17" s="52"/>
      <c r="S17" s="49" t="str">
        <f>Vzorci_vnosov!$A$15</f>
        <v>SO</v>
      </c>
      <c r="T17" s="79" t="s">
        <v>13</v>
      </c>
      <c r="U17" s="26" t="str">
        <f>Vzorci_vnosov!$C$10</f>
        <v>MŠŠ</v>
      </c>
      <c r="V17" s="43">
        <f t="shared" si="1"/>
        <v>1</v>
      </c>
      <c r="W17" s="43">
        <f t="shared" si="2"/>
        <v>1</v>
      </c>
      <c r="X17" s="43">
        <f t="shared" si="3"/>
        <v>1</v>
      </c>
      <c r="Y17" s="43">
        <f t="shared" si="4"/>
        <v>1</v>
      </c>
      <c r="Z17" s="43">
        <f t="shared" si="5"/>
        <v>0</v>
      </c>
      <c r="AA17" s="43">
        <f t="shared" si="6"/>
        <v>1</v>
      </c>
      <c r="AB17" s="43">
        <f t="shared" si="7"/>
        <v>0</v>
      </c>
      <c r="AC17" s="43">
        <f t="shared" si="8"/>
        <v>2</v>
      </c>
      <c r="AD17" s="44">
        <f t="shared" si="9"/>
        <v>-2</v>
      </c>
      <c r="AE17" s="44">
        <f t="shared" si="10"/>
        <v>3</v>
      </c>
      <c r="AF17" s="43">
        <f t="shared" si="11"/>
        <v>2</v>
      </c>
      <c r="AG17" s="10" t="str">
        <f>Vzorci_vnosov!$A$17</f>
        <v>51$</v>
      </c>
      <c r="AH17" s="45" t="str">
        <f t="shared" si="12"/>
        <v>X</v>
      </c>
      <c r="AI17" s="45" t="str">
        <f t="shared" si="13"/>
        <v>¶</v>
      </c>
      <c r="AJ17" s="45" t="str">
        <f t="shared" si="14"/>
        <v>D</v>
      </c>
      <c r="AK17" s="45" t="str">
        <f t="shared" si="15"/>
        <v>T</v>
      </c>
      <c r="AL17" s="45" t="str">
        <f t="shared" si="16"/>
        <v>O</v>
      </c>
      <c r="AM17" s="45" t="str">
        <f t="shared" si="17"/>
        <v>2</v>
      </c>
      <c r="AN17" s="45" t="str">
        <f t="shared" si="18"/>
        <v>☺</v>
      </c>
      <c r="AO17" s="45" t="str">
        <f t="shared" si="19"/>
        <v>☻</v>
      </c>
      <c r="AP17" s="45" t="str">
        <f t="shared" si="20"/>
        <v>D</v>
      </c>
      <c r="AQ17" s="45" t="str">
        <f t="shared" si="21"/>
        <v>1</v>
      </c>
      <c r="AR17" s="45" t="str">
        <f t="shared" si="22"/>
        <v>R</v>
      </c>
      <c r="AS17" s="45" t="str">
        <f t="shared" si="23"/>
        <v>X</v>
      </c>
      <c r="AT17" s="45" t="e">
        <f>NA()</f>
        <v>#N/A</v>
      </c>
      <c r="AU17" s="45" t="str">
        <f t="shared" si="24"/>
        <v>D</v>
      </c>
      <c r="AV17" s="45" t="str">
        <f t="shared" si="25"/>
        <v>X</v>
      </c>
      <c r="AW17" s="45" t="str">
        <f t="shared" si="26"/>
        <v>D</v>
      </c>
      <c r="AX17" s="45" t="str">
        <f t="shared" si="27"/>
        <v/>
      </c>
      <c r="AY17" s="45" t="str">
        <f t="shared" si="28"/>
        <v>O</v>
      </c>
    </row>
    <row r="18" spans="1:54" ht="19.5" customHeight="1">
      <c r="A18" s="47">
        <v>43907</v>
      </c>
      <c r="B18" s="48" t="str">
        <f t="shared" si="0"/>
        <v>Tue</v>
      </c>
      <c r="C18" s="53" t="str">
        <f>Vzorci_vnosov!$A$11</f>
        <v>X</v>
      </c>
      <c r="D18" s="49" t="str">
        <f>Vzorci_vnosov!$A$6</f>
        <v>KVIT</v>
      </c>
      <c r="E18" s="49" t="str">
        <f>Vzorci_vnosov!$A$12</f>
        <v>D</v>
      </c>
      <c r="F18" s="53" t="str">
        <f>Vzorci_vnosov!$A$26</f>
        <v>52¶</v>
      </c>
      <c r="G18" s="58" t="str">
        <f>Vzorci_vnosov!$A$28</f>
        <v>KO</v>
      </c>
      <c r="H18" s="49" t="str">
        <f>Vzorci_vnosov!$A$5</f>
        <v>52</v>
      </c>
      <c r="I18" s="53" t="str">
        <f>Vzorci_vnosov!$A$11</f>
        <v>X</v>
      </c>
      <c r="J18" s="53" t="str">
        <f>Vzorci_vnosov!$A$11</f>
        <v>X</v>
      </c>
      <c r="K18" s="49" t="str">
        <f>Vzorci_vnosov!$A$12</f>
        <v>D</v>
      </c>
      <c r="L18" s="51" t="str">
        <f>Vzorci_vnosov!$A$23</f>
        <v>51☺</v>
      </c>
      <c r="M18" s="52" t="s">
        <v>69</v>
      </c>
      <c r="N18" s="50" t="str">
        <f>Vzorci_vnosov!$A$7</f>
        <v>KVIT☻</v>
      </c>
      <c r="O18" s="49" t="str">
        <f>Vzorci_vnosov!$A$12</f>
        <v>D</v>
      </c>
      <c r="P18" s="49" t="str">
        <f>Vzorci_vnosov!$A$12</f>
        <v>D</v>
      </c>
      <c r="Q18" s="49" t="str">
        <f>Vzorci_vnosov!$A$4</f>
        <v>51</v>
      </c>
      <c r="R18" s="52"/>
      <c r="S18" s="49" t="str">
        <f>Vzorci_vnosov!$A$15</f>
        <v>SO</v>
      </c>
      <c r="T18" s="79" t="s">
        <v>19</v>
      </c>
      <c r="U18" s="26" t="str">
        <f>Vzorci_vnosov!$C$10</f>
        <v>MŠŠ</v>
      </c>
      <c r="V18" s="43">
        <f t="shared" si="1"/>
        <v>1</v>
      </c>
      <c r="W18" s="43">
        <f t="shared" si="2"/>
        <v>1</v>
      </c>
      <c r="X18" s="43">
        <f t="shared" si="3"/>
        <v>1</v>
      </c>
      <c r="Y18" s="43">
        <f t="shared" si="4"/>
        <v>1</v>
      </c>
      <c r="Z18" s="43">
        <f t="shared" si="5"/>
        <v>0</v>
      </c>
      <c r="AA18" s="43">
        <f t="shared" si="6"/>
        <v>1</v>
      </c>
      <c r="AB18" s="43">
        <f t="shared" si="7"/>
        <v>0</v>
      </c>
      <c r="AC18" s="43">
        <f t="shared" si="8"/>
        <v>2</v>
      </c>
      <c r="AD18" s="44">
        <f t="shared" si="9"/>
        <v>-2</v>
      </c>
      <c r="AE18" s="44">
        <f t="shared" si="10"/>
        <v>3</v>
      </c>
      <c r="AF18" s="43">
        <f t="shared" si="11"/>
        <v>2</v>
      </c>
      <c r="AG18" s="10" t="str">
        <f>Vzorci_vnosov!$A$18</f>
        <v>52$</v>
      </c>
      <c r="AH18" s="45" t="str">
        <f t="shared" si="12"/>
        <v>X</v>
      </c>
      <c r="AI18" s="45" t="str">
        <f t="shared" si="13"/>
        <v>T</v>
      </c>
      <c r="AJ18" s="45" t="str">
        <f t="shared" si="14"/>
        <v>D</v>
      </c>
      <c r="AK18" s="45" t="str">
        <f t="shared" si="15"/>
        <v>¶</v>
      </c>
      <c r="AL18" s="45" t="str">
        <f t="shared" si="16"/>
        <v>O</v>
      </c>
      <c r="AM18" s="45" t="str">
        <f t="shared" si="17"/>
        <v>2</v>
      </c>
      <c r="AN18" s="45" t="str">
        <f t="shared" si="18"/>
        <v>X</v>
      </c>
      <c r="AO18" s="45" t="str">
        <f t="shared" si="19"/>
        <v>X</v>
      </c>
      <c r="AP18" s="45" t="str">
        <f t="shared" si="20"/>
        <v>D</v>
      </c>
      <c r="AQ18" s="45" t="str">
        <f t="shared" si="21"/>
        <v>☺</v>
      </c>
      <c r="AR18" s="45" t="str">
        <f t="shared" si="22"/>
        <v>R</v>
      </c>
      <c r="AS18" s="45" t="str">
        <f t="shared" si="23"/>
        <v>☻</v>
      </c>
      <c r="AT18" s="45" t="e">
        <f>NA()</f>
        <v>#N/A</v>
      </c>
      <c r="AU18" s="45" t="str">
        <f t="shared" si="24"/>
        <v>D</v>
      </c>
      <c r="AV18" s="45" t="str">
        <f t="shared" si="25"/>
        <v>D</v>
      </c>
      <c r="AW18" s="45" t="str">
        <f t="shared" si="26"/>
        <v>1</v>
      </c>
      <c r="AX18" s="45" t="str">
        <f t="shared" si="27"/>
        <v/>
      </c>
      <c r="AY18" s="45" t="str">
        <f t="shared" si="28"/>
        <v>O</v>
      </c>
    </row>
    <row r="19" spans="1:54" ht="19.5" customHeight="1">
      <c r="A19" s="47">
        <v>43908</v>
      </c>
      <c r="B19" s="48" t="str">
        <f t="shared" si="0"/>
        <v>Wed</v>
      </c>
      <c r="C19" s="53" t="str">
        <f>Vzorci_vnosov!$A$11</f>
        <v>X</v>
      </c>
      <c r="D19" s="49" t="str">
        <f>Vzorci_vnosov!$A$12</f>
        <v>D</v>
      </c>
      <c r="E19" s="49" t="str">
        <f>Vzorci_vnosov!$A$12</f>
        <v>D</v>
      </c>
      <c r="F19" s="49" t="str">
        <f>Vzorci_vnosov!$A$4</f>
        <v>51</v>
      </c>
      <c r="G19" s="58" t="str">
        <f>Vzorci_vnosov!$A$28</f>
        <v>KO</v>
      </c>
      <c r="H19" s="49" t="str">
        <f>Vzorci_vnosov!$A$5</f>
        <v>52</v>
      </c>
      <c r="I19" s="49" t="str">
        <f>Vzorci_vnosov!$A$12</f>
        <v>D</v>
      </c>
      <c r="J19" s="49" t="str">
        <f>Vzorci_vnosov!$A$6</f>
        <v>KVIT</v>
      </c>
      <c r="K19" s="49" t="str">
        <f>Vzorci_vnosov!$A$12</f>
        <v>D</v>
      </c>
      <c r="L19" s="53" t="str">
        <f>Vzorci_vnosov!$A$11</f>
        <v>X</v>
      </c>
      <c r="M19" s="52" t="s">
        <v>69</v>
      </c>
      <c r="N19" s="53" t="str">
        <f>Vzorci_vnosov!$A$11</f>
        <v>X</v>
      </c>
      <c r="O19" s="53" t="str">
        <f>Vzorci_vnosov!$A$11</f>
        <v>X</v>
      </c>
      <c r="P19" s="49" t="str">
        <f>Vzorci_vnosov!$A$12</f>
        <v>D</v>
      </c>
      <c r="Q19" s="51" t="str">
        <f>Vzorci_vnosov!$A$24</f>
        <v>52☺</v>
      </c>
      <c r="R19" s="52"/>
      <c r="S19" s="49" t="str">
        <f>Vzorci_vnosov!$A$15</f>
        <v>SO</v>
      </c>
      <c r="T19" s="79" t="s">
        <v>72</v>
      </c>
      <c r="U19" s="26" t="str">
        <f>$F$1</f>
        <v>KON</v>
      </c>
      <c r="V19" s="43">
        <f t="shared" si="1"/>
        <v>0</v>
      </c>
      <c r="W19" s="43">
        <f t="shared" si="2"/>
        <v>1</v>
      </c>
      <c r="X19" s="43">
        <f t="shared" si="3"/>
        <v>1</v>
      </c>
      <c r="Y19" s="43">
        <f t="shared" si="4"/>
        <v>1</v>
      </c>
      <c r="Z19" s="43">
        <f t="shared" si="5"/>
        <v>0</v>
      </c>
      <c r="AA19" s="43">
        <f t="shared" si="6"/>
        <v>0</v>
      </c>
      <c r="AB19" s="43">
        <f t="shared" si="7"/>
        <v>0</v>
      </c>
      <c r="AC19" s="43">
        <f t="shared" si="8"/>
        <v>1</v>
      </c>
      <c r="AD19" s="44">
        <f t="shared" si="9"/>
        <v>-2</v>
      </c>
      <c r="AE19" s="44">
        <f t="shared" si="10"/>
        <v>4</v>
      </c>
      <c r="AF19" s="43">
        <f t="shared" si="11"/>
        <v>2</v>
      </c>
      <c r="AG19" s="11" t="str">
        <f>Vzorci_vnosov!$A$19</f>
        <v>KVIT$</v>
      </c>
      <c r="AH19" s="45" t="str">
        <f t="shared" si="12"/>
        <v>X</v>
      </c>
      <c r="AI19" s="45" t="str">
        <f t="shared" si="13"/>
        <v>D</v>
      </c>
      <c r="AJ19" s="45" t="str">
        <f t="shared" si="14"/>
        <v>D</v>
      </c>
      <c r="AK19" s="45" t="str">
        <f t="shared" si="15"/>
        <v>1</v>
      </c>
      <c r="AL19" s="45" t="str">
        <f t="shared" si="16"/>
        <v>O</v>
      </c>
      <c r="AM19" s="45" t="str">
        <f t="shared" si="17"/>
        <v>2</v>
      </c>
      <c r="AN19" s="45" t="str">
        <f t="shared" si="18"/>
        <v>D</v>
      </c>
      <c r="AO19" s="45" t="str">
        <f t="shared" si="19"/>
        <v>T</v>
      </c>
      <c r="AP19" s="45" t="str">
        <f t="shared" si="20"/>
        <v>D</v>
      </c>
      <c r="AQ19" s="45" t="str">
        <f t="shared" si="21"/>
        <v>X</v>
      </c>
      <c r="AR19" s="45" t="str">
        <f t="shared" si="22"/>
        <v>R</v>
      </c>
      <c r="AS19" s="45" t="str">
        <f t="shared" si="23"/>
        <v>X</v>
      </c>
      <c r="AT19" s="45" t="e">
        <f>NA()</f>
        <v>#N/A</v>
      </c>
      <c r="AU19" s="45" t="str">
        <f t="shared" si="24"/>
        <v>X</v>
      </c>
      <c r="AV19" s="45" t="str">
        <f t="shared" si="25"/>
        <v>D</v>
      </c>
      <c r="AW19" s="45" t="str">
        <f t="shared" si="26"/>
        <v>☺</v>
      </c>
      <c r="AX19" s="45" t="str">
        <f t="shared" si="27"/>
        <v/>
      </c>
      <c r="AY19" s="45" t="str">
        <f t="shared" si="28"/>
        <v>O</v>
      </c>
      <c r="BB19" s="4" t="s">
        <v>15</v>
      </c>
    </row>
    <row r="20" spans="1:54" ht="19.5" customHeight="1">
      <c r="A20" s="47">
        <v>43909</v>
      </c>
      <c r="B20" s="48" t="str">
        <f t="shared" si="0"/>
        <v>Thu</v>
      </c>
      <c r="C20" s="53" t="str">
        <f>Vzorci_vnosov!$A$11</f>
        <v>X</v>
      </c>
      <c r="D20" s="50" t="str">
        <f>Vzorci_vnosov!$A$7</f>
        <v>KVIT☻</v>
      </c>
      <c r="E20" s="49" t="str">
        <f>Vzorci_vnosov!$A$12</f>
        <v>D</v>
      </c>
      <c r="F20" s="49" t="str">
        <f>Vzorci_vnosov!$A$4</f>
        <v>51</v>
      </c>
      <c r="G20" s="49" t="str">
        <f>Vzorci_vnosov!$A$12</f>
        <v>D</v>
      </c>
      <c r="H20" s="58" t="str">
        <f>Vzorci_vnosov!$A$29</f>
        <v>Rt</v>
      </c>
      <c r="I20" s="49" t="str">
        <f>Vzorci_vnosov!$A$12</f>
        <v>D</v>
      </c>
      <c r="J20" s="49" t="str">
        <f>Vzorci_vnosov!$A$12</f>
        <v>D</v>
      </c>
      <c r="K20" s="49" t="str">
        <f>Vzorci_vnosov!$A$5</f>
        <v>52</v>
      </c>
      <c r="L20" s="49" t="str">
        <f>Vzorci_vnosov!$A$12</f>
        <v>D</v>
      </c>
      <c r="M20" s="52" t="s">
        <v>69</v>
      </c>
      <c r="N20" s="53" t="str">
        <f>Vzorci_vnosov!$A$26</f>
        <v>52¶</v>
      </c>
      <c r="O20" s="53" t="str">
        <f>Vzorci_vnosov!$A$11</f>
        <v>X</v>
      </c>
      <c r="P20" s="49" t="str">
        <f>Vzorci_vnosov!$A$12</f>
        <v>D</v>
      </c>
      <c r="Q20" s="53" t="str">
        <f>Vzorci_vnosov!$A$11</f>
        <v>X</v>
      </c>
      <c r="R20" s="52"/>
      <c r="S20" s="49" t="str">
        <f>Vzorci_vnosov!$A$15</f>
        <v>SO</v>
      </c>
      <c r="T20" s="79" t="s">
        <v>73</v>
      </c>
      <c r="U20" s="26" t="str">
        <f>Vzorci_vnosov!$C$10</f>
        <v>MŠŠ</v>
      </c>
      <c r="V20" s="43">
        <f t="shared" si="1"/>
        <v>1</v>
      </c>
      <c r="W20" s="43">
        <f t="shared" si="2"/>
        <v>0</v>
      </c>
      <c r="X20" s="43">
        <f t="shared" si="3"/>
        <v>1</v>
      </c>
      <c r="Y20" s="43">
        <f t="shared" si="4"/>
        <v>1</v>
      </c>
      <c r="Z20" s="43">
        <f t="shared" si="5"/>
        <v>0</v>
      </c>
      <c r="AA20" s="43">
        <f t="shared" si="6"/>
        <v>1</v>
      </c>
      <c r="AB20" s="43">
        <f t="shared" si="7"/>
        <v>0</v>
      </c>
      <c r="AC20" s="43">
        <f t="shared" si="8"/>
        <v>1</v>
      </c>
      <c r="AD20" s="44">
        <f t="shared" si="9"/>
        <v>-2</v>
      </c>
      <c r="AE20" s="44">
        <f t="shared" si="10"/>
        <v>3</v>
      </c>
      <c r="AF20" s="43">
        <f t="shared" si="11"/>
        <v>2</v>
      </c>
      <c r="AG20" s="12" t="str">
        <f>Vzorci_vnosov!$A$20</f>
        <v>☺</v>
      </c>
      <c r="AH20" s="45" t="str">
        <f t="shared" si="12"/>
        <v>X</v>
      </c>
      <c r="AI20" s="45" t="str">
        <f t="shared" si="13"/>
        <v>☻</v>
      </c>
      <c r="AJ20" s="45" t="str">
        <f t="shared" si="14"/>
        <v>D</v>
      </c>
      <c r="AK20" s="45" t="str">
        <f t="shared" si="15"/>
        <v>1</v>
      </c>
      <c r="AL20" s="45" t="str">
        <f t="shared" si="16"/>
        <v>D</v>
      </c>
      <c r="AM20" s="45" t="str">
        <f t="shared" si="17"/>
        <v>t</v>
      </c>
      <c r="AN20" s="45" t="str">
        <f t="shared" si="18"/>
        <v>D</v>
      </c>
      <c r="AO20" s="45" t="str">
        <f t="shared" si="19"/>
        <v>D</v>
      </c>
      <c r="AP20" s="45" t="str">
        <f t="shared" si="20"/>
        <v>2</v>
      </c>
      <c r="AQ20" s="45" t="str">
        <f t="shared" si="21"/>
        <v>D</v>
      </c>
      <c r="AR20" s="45" t="str">
        <f t="shared" si="22"/>
        <v>R</v>
      </c>
      <c r="AS20" s="45" t="str">
        <f t="shared" si="23"/>
        <v>¶</v>
      </c>
      <c r="AT20" s="45" t="e">
        <f>NA()</f>
        <v>#N/A</v>
      </c>
      <c r="AU20" s="45" t="str">
        <f t="shared" si="24"/>
        <v>X</v>
      </c>
      <c r="AV20" s="45" t="str">
        <f t="shared" si="25"/>
        <v>D</v>
      </c>
      <c r="AW20" s="45" t="str">
        <f t="shared" si="26"/>
        <v>X</v>
      </c>
      <c r="AX20" s="45" t="str">
        <f t="shared" si="27"/>
        <v/>
      </c>
      <c r="AY20" s="45" t="str">
        <f t="shared" si="28"/>
        <v>O</v>
      </c>
    </row>
    <row r="21" spans="1:54" ht="19.5" customHeight="1">
      <c r="A21" s="47">
        <v>43910</v>
      </c>
      <c r="B21" s="48" t="str">
        <f t="shared" si="0"/>
        <v>Fri</v>
      </c>
      <c r="C21" s="53" t="str">
        <f>Vzorci_vnosov!$A$11</f>
        <v>X</v>
      </c>
      <c r="D21" s="53" t="str">
        <f>Vzorci_vnosov!$A$11</f>
        <v>X</v>
      </c>
      <c r="E21" s="49" t="str">
        <f>Vzorci_vnosov!$A$12</f>
        <v>D</v>
      </c>
      <c r="F21" s="53" t="str">
        <f>Vzorci_vnosov!$A$26</f>
        <v>52¶</v>
      </c>
      <c r="G21" s="80" t="str">
        <f>Vzorci_vnosov!$A$20</f>
        <v>☺</v>
      </c>
      <c r="H21" s="49" t="str">
        <f>Vzorci_vnosov!$A$5</f>
        <v>52</v>
      </c>
      <c r="I21" s="49" t="str">
        <f>Vzorci_vnosov!$A$4</f>
        <v>51</v>
      </c>
      <c r="J21" s="49" t="str">
        <f>Vzorci_vnosov!$A$6</f>
        <v>KVIT</v>
      </c>
      <c r="K21" s="49" t="str">
        <f>Vzorci_vnosov!$A$6</f>
        <v>KVIT</v>
      </c>
      <c r="L21" s="49" t="str">
        <f>Vzorci_vnosov!$A$12</f>
        <v>D</v>
      </c>
      <c r="M21" s="52" t="s">
        <v>69</v>
      </c>
      <c r="N21" s="49" t="str">
        <f>Vzorci_vnosov!$A$6</f>
        <v>KVIT</v>
      </c>
      <c r="O21" s="53" t="str">
        <f>Vzorci_vnosov!$A$11</f>
        <v>X</v>
      </c>
      <c r="P21" s="49" t="str">
        <f>Vzorci_vnosov!$A$12</f>
        <v>D</v>
      </c>
      <c r="Q21" s="49" t="str">
        <f>Vzorci_vnosov!$A$12</f>
        <v>D</v>
      </c>
      <c r="R21" s="52"/>
      <c r="S21" s="49" t="str">
        <f>Vzorci_vnosov!$A$15</f>
        <v>SO</v>
      </c>
      <c r="T21" s="79" t="s">
        <v>70</v>
      </c>
      <c r="U21" s="26" t="s">
        <v>23</v>
      </c>
      <c r="V21" s="43">
        <f t="shared" si="1"/>
        <v>0</v>
      </c>
      <c r="W21" s="43">
        <f t="shared" si="2"/>
        <v>1</v>
      </c>
      <c r="X21" s="43">
        <f t="shared" si="3"/>
        <v>1</v>
      </c>
      <c r="Y21" s="43">
        <f t="shared" si="4"/>
        <v>1</v>
      </c>
      <c r="Z21" s="43">
        <f t="shared" si="5"/>
        <v>0</v>
      </c>
      <c r="AA21" s="43">
        <f t="shared" si="6"/>
        <v>1</v>
      </c>
      <c r="AB21" s="43">
        <f t="shared" si="7"/>
        <v>0</v>
      </c>
      <c r="AC21" s="43">
        <f t="shared" si="8"/>
        <v>3</v>
      </c>
      <c r="AD21" s="44">
        <f t="shared" si="9"/>
        <v>-2</v>
      </c>
      <c r="AE21" s="44">
        <f t="shared" si="10"/>
        <v>3</v>
      </c>
      <c r="AF21" s="43">
        <f t="shared" si="11"/>
        <v>2</v>
      </c>
      <c r="AG21" s="13" t="str">
        <f>Vzorci_vnosov!$A$21</f>
        <v>☺</v>
      </c>
      <c r="AH21" s="45" t="str">
        <f t="shared" si="12"/>
        <v>X</v>
      </c>
      <c r="AI21" s="45" t="str">
        <f t="shared" si="13"/>
        <v>X</v>
      </c>
      <c r="AJ21" s="45" t="str">
        <f t="shared" si="14"/>
        <v>D</v>
      </c>
      <c r="AK21" s="45" t="str">
        <f t="shared" si="15"/>
        <v>¶</v>
      </c>
      <c r="AL21" s="45" t="str">
        <f t="shared" si="16"/>
        <v>☺</v>
      </c>
      <c r="AM21" s="45" t="str">
        <f t="shared" si="17"/>
        <v>2</v>
      </c>
      <c r="AN21" s="45" t="str">
        <f t="shared" si="18"/>
        <v>1</v>
      </c>
      <c r="AO21" s="45" t="str">
        <f t="shared" si="19"/>
        <v>T</v>
      </c>
      <c r="AP21" s="45" t="str">
        <f t="shared" si="20"/>
        <v>T</v>
      </c>
      <c r="AQ21" s="45" t="str">
        <f t="shared" si="21"/>
        <v>D</v>
      </c>
      <c r="AR21" s="45" t="str">
        <f t="shared" si="22"/>
        <v>R</v>
      </c>
      <c r="AS21" s="45" t="str">
        <f t="shared" si="23"/>
        <v>T</v>
      </c>
      <c r="AT21" s="45" t="e">
        <f>NA()</f>
        <v>#N/A</v>
      </c>
      <c r="AU21" s="45" t="str">
        <f t="shared" si="24"/>
        <v>X</v>
      </c>
      <c r="AV21" s="45" t="str">
        <f t="shared" si="25"/>
        <v>D</v>
      </c>
      <c r="AW21" s="45" t="str">
        <f t="shared" si="26"/>
        <v>D</v>
      </c>
      <c r="AX21" s="45" t="str">
        <f t="shared" si="27"/>
        <v/>
      </c>
      <c r="AY21" s="45" t="str">
        <f t="shared" si="28"/>
        <v>O</v>
      </c>
    </row>
    <row r="22" spans="1:54" ht="19.5" customHeight="1">
      <c r="A22" s="47">
        <v>43911</v>
      </c>
      <c r="B22" s="48" t="str">
        <f t="shared" si="0"/>
        <v>Sat</v>
      </c>
      <c r="C22" s="52"/>
      <c r="D22" s="52"/>
      <c r="E22" s="52"/>
      <c r="F22" s="52"/>
      <c r="G22" s="52"/>
      <c r="H22" s="52"/>
      <c r="I22" s="42" t="str">
        <f>Vzorci_vnosov!$A$21</f>
        <v>☺</v>
      </c>
      <c r="J22" s="52"/>
      <c r="K22" s="41" t="str">
        <f>Vzorci_vnosov!$A$14</f>
        <v>☻</v>
      </c>
      <c r="L22" s="52"/>
      <c r="M22" s="52"/>
      <c r="N22" s="52"/>
      <c r="O22" s="52"/>
      <c r="P22" s="52"/>
      <c r="Q22" s="52"/>
      <c r="R22" s="52"/>
      <c r="S22" s="52"/>
      <c r="T22" s="52" t="s">
        <v>13</v>
      </c>
      <c r="U22" s="26" t="s">
        <v>23</v>
      </c>
      <c r="V22" s="43">
        <f t="shared" si="1"/>
        <v>1</v>
      </c>
      <c r="W22" s="43">
        <f t="shared" si="2"/>
        <v>1</v>
      </c>
      <c r="X22" s="43">
        <f t="shared" si="3"/>
        <v>0</v>
      </c>
      <c r="Y22" s="43">
        <f t="shared" si="4"/>
        <v>0</v>
      </c>
      <c r="Z22" s="43">
        <f t="shared" si="5"/>
        <v>0</v>
      </c>
      <c r="AA22" s="43">
        <f t="shared" si="6"/>
        <v>0</v>
      </c>
      <c r="AB22" s="43">
        <f t="shared" si="7"/>
        <v>0</v>
      </c>
      <c r="AC22" s="43">
        <f t="shared" si="8"/>
        <v>0</v>
      </c>
      <c r="AD22" s="44">
        <f t="shared" si="9"/>
        <v>12</v>
      </c>
      <c r="AE22" s="44">
        <f t="shared" si="10"/>
        <v>0</v>
      </c>
      <c r="AF22" s="43">
        <f t="shared" si="11"/>
        <v>0</v>
      </c>
      <c r="AG22" s="14" t="str">
        <f>Vzorci_vnosov!$A$22</f>
        <v>U☺</v>
      </c>
      <c r="AH22" s="45" t="str">
        <f t="shared" si="12"/>
        <v/>
      </c>
      <c r="AI22" s="45" t="str">
        <f t="shared" si="13"/>
        <v/>
      </c>
      <c r="AJ22" s="45" t="str">
        <f t="shared" si="14"/>
        <v/>
      </c>
      <c r="AK22" s="45" t="str">
        <f t="shared" si="15"/>
        <v/>
      </c>
      <c r="AL22" s="45" t="str">
        <f t="shared" si="16"/>
        <v/>
      </c>
      <c r="AM22" s="45" t="str">
        <f t="shared" si="17"/>
        <v/>
      </c>
      <c r="AN22" s="45" t="str">
        <f t="shared" si="18"/>
        <v>☺</v>
      </c>
      <c r="AO22" s="45" t="str">
        <f t="shared" si="19"/>
        <v/>
      </c>
      <c r="AP22" s="45" t="str">
        <f t="shared" si="20"/>
        <v>☻</v>
      </c>
      <c r="AQ22" s="45" t="str">
        <f t="shared" si="21"/>
        <v/>
      </c>
      <c r="AR22" s="45" t="str">
        <f t="shared" si="22"/>
        <v/>
      </c>
      <c r="AS22" s="45" t="str">
        <f t="shared" si="23"/>
        <v/>
      </c>
      <c r="AT22" s="45" t="e">
        <f>NA()</f>
        <v>#N/A</v>
      </c>
      <c r="AU22" s="45" t="str">
        <f t="shared" si="24"/>
        <v/>
      </c>
      <c r="AV22" s="45" t="str">
        <f t="shared" si="25"/>
        <v/>
      </c>
      <c r="AW22" s="45" t="str">
        <f t="shared" si="26"/>
        <v/>
      </c>
      <c r="AX22" s="45" t="str">
        <f t="shared" si="27"/>
        <v/>
      </c>
      <c r="AY22" s="45" t="str">
        <f t="shared" si="28"/>
        <v/>
      </c>
      <c r="BB22" s="4" t="s">
        <v>82</v>
      </c>
    </row>
    <row r="23" spans="1:54" ht="19.5" customHeight="1">
      <c r="A23" s="47">
        <v>43912</v>
      </c>
      <c r="B23" s="48" t="str">
        <f t="shared" si="0"/>
        <v>Sun</v>
      </c>
      <c r="C23" s="52"/>
      <c r="D23" s="52"/>
      <c r="E23" s="52"/>
      <c r="F23" s="52"/>
      <c r="G23" s="52"/>
      <c r="H23" s="52"/>
      <c r="I23" s="52"/>
      <c r="J23" s="52"/>
      <c r="K23" s="41" t="str">
        <f>Vzorci_vnosov!$A$14</f>
        <v>☻</v>
      </c>
      <c r="L23" s="42" t="str">
        <f>Vzorci_vnosov!$A$21</f>
        <v>☺</v>
      </c>
      <c r="M23" s="52"/>
      <c r="N23" s="52"/>
      <c r="O23" s="52"/>
      <c r="P23" s="52"/>
      <c r="Q23" s="52"/>
      <c r="R23" s="52"/>
      <c r="S23" s="52"/>
      <c r="T23" s="79" t="s">
        <v>19</v>
      </c>
      <c r="U23" s="26" t="s">
        <v>23</v>
      </c>
      <c r="V23" s="43">
        <f t="shared" si="1"/>
        <v>1</v>
      </c>
      <c r="W23" s="43">
        <f t="shared" si="2"/>
        <v>1</v>
      </c>
      <c r="X23" s="43">
        <f t="shared" si="3"/>
        <v>0</v>
      </c>
      <c r="Y23" s="43">
        <f t="shared" si="4"/>
        <v>0</v>
      </c>
      <c r="Z23" s="43">
        <f t="shared" si="5"/>
        <v>0</v>
      </c>
      <c r="AA23" s="43">
        <f t="shared" si="6"/>
        <v>0</v>
      </c>
      <c r="AB23" s="43">
        <f t="shared" si="7"/>
        <v>0</v>
      </c>
      <c r="AC23" s="43">
        <f t="shared" si="8"/>
        <v>0</v>
      </c>
      <c r="AD23" s="44">
        <f t="shared" si="9"/>
        <v>12</v>
      </c>
      <c r="AE23" s="44">
        <f t="shared" si="10"/>
        <v>0</v>
      </c>
      <c r="AF23" s="43">
        <f t="shared" si="11"/>
        <v>0</v>
      </c>
      <c r="AG23" s="14" t="str">
        <f>Vzorci_vnosov!$A$23</f>
        <v>51☺</v>
      </c>
      <c r="AH23" s="45" t="str">
        <f t="shared" si="12"/>
        <v/>
      </c>
      <c r="AI23" s="45" t="str">
        <f t="shared" si="13"/>
        <v/>
      </c>
      <c r="AJ23" s="45" t="str">
        <f t="shared" si="14"/>
        <v/>
      </c>
      <c r="AK23" s="45" t="str">
        <f t="shared" si="15"/>
        <v/>
      </c>
      <c r="AL23" s="45" t="str">
        <f t="shared" si="16"/>
        <v/>
      </c>
      <c r="AM23" s="45" t="str">
        <f t="shared" si="17"/>
        <v/>
      </c>
      <c r="AN23" s="45" t="str">
        <f t="shared" si="18"/>
        <v/>
      </c>
      <c r="AO23" s="45" t="str">
        <f t="shared" si="19"/>
        <v/>
      </c>
      <c r="AP23" s="45" t="str">
        <f t="shared" si="20"/>
        <v>☻</v>
      </c>
      <c r="AQ23" s="45" t="str">
        <f t="shared" si="21"/>
        <v>☺</v>
      </c>
      <c r="AR23" s="45" t="str">
        <f t="shared" si="22"/>
        <v/>
      </c>
      <c r="AS23" s="45" t="str">
        <f t="shared" si="23"/>
        <v/>
      </c>
      <c r="AT23" s="45" t="e">
        <f>NA()</f>
        <v>#N/A</v>
      </c>
      <c r="AU23" s="45" t="str">
        <f t="shared" si="24"/>
        <v/>
      </c>
      <c r="AV23" s="45" t="str">
        <f t="shared" si="25"/>
        <v/>
      </c>
      <c r="AW23" s="45" t="str">
        <f t="shared" si="26"/>
        <v/>
      </c>
      <c r="AX23" s="45" t="str">
        <f t="shared" si="27"/>
        <v/>
      </c>
      <c r="AY23" s="45" t="str">
        <f t="shared" si="28"/>
        <v/>
      </c>
    </row>
    <row r="24" spans="1:54" ht="19.5" customHeight="1">
      <c r="A24" s="47">
        <v>43913</v>
      </c>
      <c r="B24" s="48" t="str">
        <f t="shared" si="0"/>
        <v>Mon</v>
      </c>
      <c r="C24" s="53" t="str">
        <f>Vzorci_vnosov!$A$11</f>
        <v>X</v>
      </c>
      <c r="D24" s="49" t="str">
        <f>Vzorci_vnosov!$A$6</f>
        <v>KVIT</v>
      </c>
      <c r="E24" s="53" t="str">
        <f>Vzorci_vnosov!$A$26</f>
        <v>52¶</v>
      </c>
      <c r="F24" s="49" t="str">
        <f>Vzorci_vnosov!$A$6</f>
        <v>KVIT</v>
      </c>
      <c r="G24" s="58" t="str">
        <f>Vzorci_vnosov!$A$28</f>
        <v>KO</v>
      </c>
      <c r="H24" s="49" t="str">
        <f>Vzorci_vnosov!$A$5</f>
        <v>52</v>
      </c>
      <c r="I24" s="51" t="str">
        <f>Vzorci_vnosov!$A$23</f>
        <v>51☺</v>
      </c>
      <c r="J24" s="49" t="str">
        <f>Vzorci_vnosov!$A$4</f>
        <v>51</v>
      </c>
      <c r="K24" s="53" t="str">
        <f>Vzorci_vnosov!$A$11</f>
        <v>X</v>
      </c>
      <c r="L24" s="53" t="str">
        <f>Vzorci_vnosov!$A$11</f>
        <v>X</v>
      </c>
      <c r="M24" s="52" t="s">
        <v>69</v>
      </c>
      <c r="N24" s="49" t="str">
        <f>Vzorci_vnosov!$A$6</f>
        <v>KVIT</v>
      </c>
      <c r="O24" s="49" t="str">
        <f>Vzorci_vnosov!$A$12</f>
        <v>D</v>
      </c>
      <c r="P24" s="49" t="str">
        <f>Vzorci_vnosov!$A$6</f>
        <v>KVIT</v>
      </c>
      <c r="Q24" s="4" t="s">
        <v>82</v>
      </c>
      <c r="R24" s="52"/>
      <c r="S24" s="49" t="str">
        <f>Vzorci_vnosov!$A$15</f>
        <v>SO</v>
      </c>
      <c r="T24" s="79" t="s">
        <v>72</v>
      </c>
      <c r="U24" s="26" t="str">
        <f>$D$1</f>
        <v>ŠOŠ</v>
      </c>
      <c r="V24" s="43">
        <f t="shared" si="1"/>
        <v>0</v>
      </c>
      <c r="W24" s="43">
        <f t="shared" si="2"/>
        <v>1</v>
      </c>
      <c r="X24" s="43">
        <f t="shared" si="3"/>
        <v>1</v>
      </c>
      <c r="Y24" s="43">
        <f t="shared" si="4"/>
        <v>1</v>
      </c>
      <c r="Z24" s="43">
        <f t="shared" si="5"/>
        <v>0</v>
      </c>
      <c r="AA24" s="43">
        <f t="shared" si="6"/>
        <v>1</v>
      </c>
      <c r="AB24" s="43">
        <f t="shared" si="7"/>
        <v>0</v>
      </c>
      <c r="AC24" s="43">
        <f t="shared" si="8"/>
        <v>4</v>
      </c>
      <c r="AD24" s="44">
        <f t="shared" si="9"/>
        <v>-2</v>
      </c>
      <c r="AE24" s="44">
        <f t="shared" si="10"/>
        <v>3</v>
      </c>
      <c r="AF24" s="43">
        <f t="shared" si="11"/>
        <v>2</v>
      </c>
      <c r="AG24" s="14" t="str">
        <f>Vzorci_vnosov!$A$24</f>
        <v>52☺</v>
      </c>
      <c r="AH24" s="45" t="str">
        <f t="shared" si="12"/>
        <v>X</v>
      </c>
      <c r="AI24" s="45" t="str">
        <f t="shared" si="13"/>
        <v>T</v>
      </c>
      <c r="AJ24" s="45" t="str">
        <f t="shared" si="14"/>
        <v>¶</v>
      </c>
      <c r="AK24" s="45" t="str">
        <f t="shared" si="15"/>
        <v>T</v>
      </c>
      <c r="AL24" s="45" t="str">
        <f t="shared" si="16"/>
        <v>O</v>
      </c>
      <c r="AM24" s="45" t="str">
        <f t="shared" si="17"/>
        <v>2</v>
      </c>
      <c r="AN24" s="45" t="str">
        <f t="shared" si="18"/>
        <v>☺</v>
      </c>
      <c r="AO24" s="45" t="str">
        <f t="shared" si="19"/>
        <v>1</v>
      </c>
      <c r="AP24" s="45" t="str">
        <f t="shared" si="20"/>
        <v>X</v>
      </c>
      <c r="AQ24" s="45" t="str">
        <f t="shared" si="21"/>
        <v>X</v>
      </c>
      <c r="AR24" s="45" t="str">
        <f t="shared" si="22"/>
        <v>R</v>
      </c>
      <c r="AS24" s="45" t="str">
        <f t="shared" si="23"/>
        <v>T</v>
      </c>
      <c r="AT24" s="45" t="e">
        <f>NA()</f>
        <v>#N/A</v>
      </c>
      <c r="AU24" s="45" t="str">
        <f t="shared" si="24"/>
        <v>D</v>
      </c>
      <c r="AV24" s="45" t="str">
        <f t="shared" si="25"/>
        <v>T</v>
      </c>
      <c r="AW24" s="45" t="str">
        <f t="shared" si="26"/>
        <v>F</v>
      </c>
      <c r="AX24" s="45" t="str">
        <f t="shared" si="27"/>
        <v/>
      </c>
      <c r="AY24" s="45" t="str">
        <f t="shared" si="28"/>
        <v>O</v>
      </c>
    </row>
    <row r="25" spans="1:54" ht="19.5" customHeight="1">
      <c r="A25" s="47">
        <v>43914</v>
      </c>
      <c r="B25" s="48" t="str">
        <f t="shared" si="0"/>
        <v>Tue</v>
      </c>
      <c r="C25" s="53" t="str">
        <f>Vzorci_vnosov!$A$11</f>
        <v>X</v>
      </c>
      <c r="D25" s="52" t="s">
        <v>81</v>
      </c>
      <c r="E25" s="50" t="str">
        <f>Vzorci_vnosov!$A$7</f>
        <v>KVIT☻</v>
      </c>
      <c r="F25" s="49" t="str">
        <f>Vzorci_vnosov!$A$6</f>
        <v>KVIT</v>
      </c>
      <c r="G25" s="58" t="str">
        <f>Vzorci_vnosov!$A$28</f>
        <v>KO</v>
      </c>
      <c r="H25" s="49" t="str">
        <f>Vzorci_vnosov!$A$5</f>
        <v>52</v>
      </c>
      <c r="I25" s="53" t="str">
        <f>Vzorci_vnosov!$A$11</f>
        <v>X</v>
      </c>
      <c r="J25" s="49" t="str">
        <f>Vzorci_vnosov!$A$12</f>
        <v>D</v>
      </c>
      <c r="K25" s="52" t="s">
        <v>81</v>
      </c>
      <c r="L25" s="51" t="str">
        <f>Vzorci_vnosov!$A$23</f>
        <v>51☺</v>
      </c>
      <c r="M25" s="52" t="s">
        <v>69</v>
      </c>
      <c r="N25" s="53" t="str">
        <f>Vzorci_vnosov!$A$25</f>
        <v>51¶</v>
      </c>
      <c r="O25" s="49" t="str">
        <f>Vzorci_vnosov!$A$12</f>
        <v>D</v>
      </c>
      <c r="P25" s="49" t="str">
        <f>Vzorci_vnosov!$A$6</f>
        <v>KVIT</v>
      </c>
      <c r="Q25" s="4" t="s">
        <v>82</v>
      </c>
      <c r="R25" s="52"/>
      <c r="S25" s="49" t="str">
        <f>Vzorci_vnosov!$A$15</f>
        <v>SO</v>
      </c>
      <c r="T25" s="79" t="s">
        <v>19</v>
      </c>
      <c r="U25" s="26" t="str">
        <f>$D$1</f>
        <v>ŠOŠ</v>
      </c>
      <c r="V25" s="43">
        <f t="shared" si="1"/>
        <v>1</v>
      </c>
      <c r="W25" s="43">
        <f t="shared" si="2"/>
        <v>1</v>
      </c>
      <c r="X25" s="43">
        <f t="shared" si="3"/>
        <v>0</v>
      </c>
      <c r="Y25" s="43">
        <f t="shared" si="4"/>
        <v>1</v>
      </c>
      <c r="Z25" s="43">
        <f t="shared" si="5"/>
        <v>1</v>
      </c>
      <c r="AA25" s="43">
        <f t="shared" si="6"/>
        <v>0</v>
      </c>
      <c r="AB25" s="43">
        <f t="shared" si="7"/>
        <v>0</v>
      </c>
      <c r="AC25" s="43">
        <f t="shared" si="8"/>
        <v>3</v>
      </c>
      <c r="AD25" s="44">
        <f t="shared" si="9"/>
        <v>-2</v>
      </c>
      <c r="AE25" s="44">
        <f t="shared" si="10"/>
        <v>2</v>
      </c>
      <c r="AF25" s="43">
        <f t="shared" si="11"/>
        <v>1</v>
      </c>
      <c r="AG25" s="8" t="str">
        <f>Vzorci_vnosov!$A$25</f>
        <v>51¶</v>
      </c>
      <c r="AH25" s="45" t="str">
        <f t="shared" si="12"/>
        <v>X</v>
      </c>
      <c r="AI25" s="45" t="str">
        <f t="shared" si="13"/>
        <v>S</v>
      </c>
      <c r="AJ25" s="45" t="str">
        <f t="shared" si="14"/>
        <v>☻</v>
      </c>
      <c r="AK25" s="45" t="str">
        <f t="shared" si="15"/>
        <v>T</v>
      </c>
      <c r="AL25" s="45" t="str">
        <f t="shared" si="16"/>
        <v>O</v>
      </c>
      <c r="AM25" s="45" t="str">
        <f t="shared" si="17"/>
        <v>2</v>
      </c>
      <c r="AN25" s="45" t="str">
        <f t="shared" si="18"/>
        <v>X</v>
      </c>
      <c r="AO25" s="45" t="str">
        <f t="shared" si="19"/>
        <v>D</v>
      </c>
      <c r="AP25" s="45" t="str">
        <f t="shared" si="20"/>
        <v>S</v>
      </c>
      <c r="AQ25" s="45" t="str">
        <f t="shared" si="21"/>
        <v>☺</v>
      </c>
      <c r="AR25" s="45" t="str">
        <f t="shared" si="22"/>
        <v>R</v>
      </c>
      <c r="AS25" s="45" t="str">
        <f t="shared" si="23"/>
        <v>¶</v>
      </c>
      <c r="AT25" s="45" t="e">
        <f>NA()</f>
        <v>#N/A</v>
      </c>
      <c r="AU25" s="45" t="str">
        <f t="shared" si="24"/>
        <v>D</v>
      </c>
      <c r="AV25" s="45" t="str">
        <f t="shared" si="25"/>
        <v>T</v>
      </c>
      <c r="AW25" s="45" t="str">
        <f t="shared" si="26"/>
        <v>F</v>
      </c>
      <c r="AX25" s="45" t="str">
        <f t="shared" si="27"/>
        <v/>
      </c>
      <c r="AY25" s="45" t="str">
        <f t="shared" si="28"/>
        <v>O</v>
      </c>
    </row>
    <row r="26" spans="1:54" ht="19.5" customHeight="1">
      <c r="A26" s="47">
        <v>43915</v>
      </c>
      <c r="B26" s="48" t="str">
        <f t="shared" si="0"/>
        <v>Wed</v>
      </c>
      <c r="C26" s="53" t="str">
        <f>Vzorci_vnosov!$A$11</f>
        <v>X</v>
      </c>
      <c r="D26" s="49" t="str">
        <f>Vzorci_vnosov!$A$6</f>
        <v>KVIT</v>
      </c>
      <c r="E26" s="53" t="str">
        <f>Vzorci_vnosov!$A$11</f>
        <v>X</v>
      </c>
      <c r="F26" s="50" t="str">
        <f>Vzorci_vnosov!$A$7</f>
        <v>KVIT☻</v>
      </c>
      <c r="G26" s="58" t="str">
        <f>Vzorci_vnosov!$A$28</f>
        <v>KO</v>
      </c>
      <c r="H26" s="49" t="str">
        <f>Vzorci_vnosov!$A$5</f>
        <v>52</v>
      </c>
      <c r="I26" s="49" t="str">
        <f>Vzorci_vnosov!$A$4</f>
        <v>51</v>
      </c>
      <c r="J26" s="49" t="str">
        <f>Vzorci_vnosov!$A$12</f>
        <v>D</v>
      </c>
      <c r="K26" s="49" t="str">
        <f>Vzorci_vnosov!$A$6</f>
        <v>KVIT</v>
      </c>
      <c r="L26" s="53" t="str">
        <f>Vzorci_vnosov!$A$11</f>
        <v>X</v>
      </c>
      <c r="M26" s="52" t="s">
        <v>69</v>
      </c>
      <c r="N26" s="51" t="str">
        <f>Vzorci_vnosov!$A$37</f>
        <v>Ta☺</v>
      </c>
      <c r="O26" s="49" t="str">
        <f>Vzorci_vnosov!$A$12</f>
        <v>D</v>
      </c>
      <c r="P26" s="49" t="str">
        <f>Vzorci_vnosov!$A$6</f>
        <v>KVIT</v>
      </c>
      <c r="Q26" s="4" t="s">
        <v>82</v>
      </c>
      <c r="R26" s="52"/>
      <c r="S26" s="49" t="str">
        <f>Vzorci_vnosov!$A$15</f>
        <v>SO</v>
      </c>
      <c r="T26" s="79" t="s">
        <v>23</v>
      </c>
      <c r="U26" s="26" t="str">
        <f>$D$1</f>
        <v>ŠOŠ</v>
      </c>
      <c r="V26" s="43">
        <f t="shared" si="1"/>
        <v>1</v>
      </c>
      <c r="W26" s="43">
        <f t="shared" si="2"/>
        <v>1</v>
      </c>
      <c r="X26" s="43">
        <f t="shared" si="3"/>
        <v>1</v>
      </c>
      <c r="Y26" s="43">
        <f t="shared" si="4"/>
        <v>1</v>
      </c>
      <c r="Z26" s="43">
        <f t="shared" si="5"/>
        <v>0</v>
      </c>
      <c r="AA26" s="43">
        <f t="shared" si="6"/>
        <v>0</v>
      </c>
      <c r="AB26" s="43">
        <f t="shared" si="7"/>
        <v>0</v>
      </c>
      <c r="AC26" s="43">
        <f t="shared" si="8"/>
        <v>4</v>
      </c>
      <c r="AD26" s="44">
        <f t="shared" si="9"/>
        <v>-2</v>
      </c>
      <c r="AE26" s="44">
        <f t="shared" si="10"/>
        <v>3</v>
      </c>
      <c r="AF26" s="43">
        <f t="shared" si="11"/>
        <v>2</v>
      </c>
      <c r="AG26" s="8" t="str">
        <f>Vzorci_vnosov!$A$26</f>
        <v>52¶</v>
      </c>
      <c r="AH26" s="45" t="str">
        <f t="shared" si="12"/>
        <v>X</v>
      </c>
      <c r="AI26" s="45" t="str">
        <f t="shared" si="13"/>
        <v>T</v>
      </c>
      <c r="AJ26" s="45" t="str">
        <f t="shared" si="14"/>
        <v>X</v>
      </c>
      <c r="AK26" s="45" t="str">
        <f t="shared" si="15"/>
        <v>☻</v>
      </c>
      <c r="AL26" s="45" t="str">
        <f t="shared" si="16"/>
        <v>O</v>
      </c>
      <c r="AM26" s="45" t="str">
        <f t="shared" si="17"/>
        <v>2</v>
      </c>
      <c r="AN26" s="45" t="str">
        <f t="shared" si="18"/>
        <v>1</v>
      </c>
      <c r="AO26" s="45" t="str">
        <f t="shared" si="19"/>
        <v>D</v>
      </c>
      <c r="AP26" s="45" t="str">
        <f t="shared" si="20"/>
        <v>T</v>
      </c>
      <c r="AQ26" s="45" t="str">
        <f t="shared" si="21"/>
        <v>X</v>
      </c>
      <c r="AR26" s="45" t="str">
        <f t="shared" si="22"/>
        <v>R</v>
      </c>
      <c r="AS26" s="45" t="str">
        <f t="shared" si="23"/>
        <v>☺</v>
      </c>
      <c r="AT26" s="45" t="e">
        <f>NA()</f>
        <v>#N/A</v>
      </c>
      <c r="AU26" s="45" t="str">
        <f t="shared" si="24"/>
        <v>D</v>
      </c>
      <c r="AV26" s="45" t="str">
        <f t="shared" si="25"/>
        <v>T</v>
      </c>
      <c r="AW26" s="45" t="str">
        <f t="shared" si="26"/>
        <v>F</v>
      </c>
      <c r="AX26" s="45" t="str">
        <f t="shared" si="27"/>
        <v/>
      </c>
      <c r="AY26" s="45" t="str">
        <f t="shared" si="28"/>
        <v>O</v>
      </c>
    </row>
    <row r="27" spans="1:54" ht="19.5" customHeight="1">
      <c r="A27" s="47">
        <v>43916</v>
      </c>
      <c r="B27" s="48" t="str">
        <f t="shared" si="0"/>
        <v>Thu</v>
      </c>
      <c r="C27" s="53" t="str">
        <f>Vzorci_vnosov!$A$11</f>
        <v>X</v>
      </c>
      <c r="D27" s="49" t="str">
        <f>Vzorci_vnosov!$A$6</f>
        <v>KVIT</v>
      </c>
      <c r="E27" s="49" t="str">
        <f>Vzorci_vnosov!$A$6</f>
        <v>KVIT</v>
      </c>
      <c r="F27" s="53" t="str">
        <f>Vzorci_vnosov!$A$11</f>
        <v>X</v>
      </c>
      <c r="G27" s="58" t="str">
        <f>Vzorci_vnosov!$A$28</f>
        <v>KO</v>
      </c>
      <c r="H27" s="49" t="str">
        <f>Vzorci_vnosov!$A$12</f>
        <v>D</v>
      </c>
      <c r="I27" s="51" t="str">
        <f>Vzorci_vnosov!$A$24</f>
        <v>52☺</v>
      </c>
      <c r="J27" s="49" t="str">
        <f>Vzorci_vnosov!$A$12</f>
        <v>D</v>
      </c>
      <c r="K27" s="49" t="str">
        <f>Vzorci_vnosov!$A$4</f>
        <v>51</v>
      </c>
      <c r="L27" s="49" t="str">
        <f>Vzorci_vnosov!$A$12</f>
        <v>D</v>
      </c>
      <c r="M27" s="52" t="s">
        <v>69</v>
      </c>
      <c r="N27" s="53" t="str">
        <f>Vzorci_vnosov!$A$11</f>
        <v>X</v>
      </c>
      <c r="O27" s="53" t="str">
        <f>Vzorci_vnosov!$A$11</f>
        <v>X</v>
      </c>
      <c r="P27" s="49" t="str">
        <f>Vzorci_vnosov!$A$6</f>
        <v>KVIT</v>
      </c>
      <c r="Q27" s="4" t="s">
        <v>82</v>
      </c>
      <c r="R27" s="52"/>
      <c r="S27" s="49" t="str">
        <f>Vzorci_vnosov!$A$15</f>
        <v>SO</v>
      </c>
      <c r="T27" s="79" t="s">
        <v>70</v>
      </c>
      <c r="U27" s="26" t="str">
        <f>$D$1</f>
        <v>ŠOŠ</v>
      </c>
      <c r="V27" s="43">
        <f t="shared" si="1"/>
        <v>0</v>
      </c>
      <c r="W27" s="43">
        <f t="shared" si="2"/>
        <v>1</v>
      </c>
      <c r="X27" s="43">
        <f t="shared" si="3"/>
        <v>1</v>
      </c>
      <c r="Y27" s="43">
        <f t="shared" si="4"/>
        <v>0</v>
      </c>
      <c r="Z27" s="43">
        <f t="shared" si="5"/>
        <v>0</v>
      </c>
      <c r="AA27" s="43">
        <f t="shared" si="6"/>
        <v>0</v>
      </c>
      <c r="AB27" s="43">
        <f t="shared" si="7"/>
        <v>0</v>
      </c>
      <c r="AC27" s="43">
        <f t="shared" si="8"/>
        <v>3</v>
      </c>
      <c r="AD27" s="44">
        <f t="shared" si="9"/>
        <v>-2</v>
      </c>
      <c r="AE27" s="44">
        <f t="shared" si="10"/>
        <v>4</v>
      </c>
      <c r="AF27" s="43">
        <f t="shared" si="11"/>
        <v>1</v>
      </c>
      <c r="AG27" s="15" t="str">
        <f>Vzorci_vnosov!$A$27</f>
        <v>KVIT☺</v>
      </c>
      <c r="AH27" s="45" t="str">
        <f t="shared" si="12"/>
        <v>X</v>
      </c>
      <c r="AI27" s="45" t="str">
        <f t="shared" si="13"/>
        <v>T</v>
      </c>
      <c r="AJ27" s="45" t="str">
        <f t="shared" si="14"/>
        <v>T</v>
      </c>
      <c r="AK27" s="45" t="str">
        <f t="shared" si="15"/>
        <v>X</v>
      </c>
      <c r="AL27" s="45" t="str">
        <f t="shared" si="16"/>
        <v>O</v>
      </c>
      <c r="AM27" s="45" t="str">
        <f t="shared" si="17"/>
        <v>D</v>
      </c>
      <c r="AN27" s="45" t="str">
        <f t="shared" si="18"/>
        <v>☺</v>
      </c>
      <c r="AO27" s="45" t="str">
        <f t="shared" si="19"/>
        <v>D</v>
      </c>
      <c r="AP27" s="45" t="str">
        <f t="shared" si="20"/>
        <v>1</v>
      </c>
      <c r="AQ27" s="45" t="str">
        <f t="shared" si="21"/>
        <v>D</v>
      </c>
      <c r="AR27" s="45" t="str">
        <f t="shared" si="22"/>
        <v>R</v>
      </c>
      <c r="AS27" s="45" t="str">
        <f t="shared" si="23"/>
        <v>X</v>
      </c>
      <c r="AT27" s="45" t="e">
        <f>NA()</f>
        <v>#N/A</v>
      </c>
      <c r="AU27" s="45" t="str">
        <f t="shared" si="24"/>
        <v>X</v>
      </c>
      <c r="AV27" s="45" t="str">
        <f t="shared" si="25"/>
        <v>T</v>
      </c>
      <c r="AW27" s="45" t="str">
        <f t="shared" si="26"/>
        <v>F</v>
      </c>
      <c r="AX27" s="45" t="str">
        <f t="shared" si="27"/>
        <v/>
      </c>
      <c r="AY27" s="45" t="str">
        <f t="shared" si="28"/>
        <v>O</v>
      </c>
    </row>
    <row r="28" spans="1:54" ht="19.5" customHeight="1">
      <c r="A28" s="47">
        <v>43917</v>
      </c>
      <c r="B28" s="48" t="str">
        <f t="shared" si="0"/>
        <v>Fri</v>
      </c>
      <c r="C28" s="53" t="str">
        <f>Vzorci_vnosov!$A$11</f>
        <v>X</v>
      </c>
      <c r="D28" s="52" t="s">
        <v>75</v>
      </c>
      <c r="E28" s="50" t="str">
        <f>Vzorci_vnosov!$A$7</f>
        <v>KVIT☻</v>
      </c>
      <c r="F28" s="49" t="str">
        <f>Vzorci_vnosov!$A$6</f>
        <v>KVIT</v>
      </c>
      <c r="G28" s="80" t="str">
        <f>Vzorci_vnosov!$A$20</f>
        <v>☺</v>
      </c>
      <c r="H28" s="49" t="str">
        <f>Vzorci_vnosov!$A$12</f>
        <v>D</v>
      </c>
      <c r="I28" s="53" t="str">
        <f>Vzorci_vnosov!$A$11</f>
        <v>X</v>
      </c>
      <c r="J28" s="49" t="str">
        <f>Vzorci_vnosov!$A$12</f>
        <v>D</v>
      </c>
      <c r="K28" s="49" t="str">
        <f>Vzorci_vnosov!$A$4</f>
        <v>51</v>
      </c>
      <c r="L28" s="49" t="str">
        <f>Vzorci_vnosov!$A$12</f>
        <v>D</v>
      </c>
      <c r="M28" s="52" t="s">
        <v>69</v>
      </c>
      <c r="N28" s="53" t="str">
        <f>Vzorci_vnosov!$A$26</f>
        <v>52¶</v>
      </c>
      <c r="O28" s="53" t="str">
        <f>Vzorci_vnosov!$A$11</f>
        <v>X</v>
      </c>
      <c r="P28" s="49" t="str">
        <f>Vzorci_vnosov!$A$6</f>
        <v>KVIT</v>
      </c>
      <c r="Q28" s="4" t="s">
        <v>82</v>
      </c>
      <c r="R28" s="52"/>
      <c r="S28" s="49" t="str">
        <f>Vzorci_vnosov!$A$15</f>
        <v>SO</v>
      </c>
      <c r="T28" s="79" t="s">
        <v>9</v>
      </c>
      <c r="U28" s="26" t="str">
        <f>$F$1</f>
        <v>KON</v>
      </c>
      <c r="V28" s="43">
        <f t="shared" si="1"/>
        <v>1</v>
      </c>
      <c r="W28" s="43">
        <f t="shared" si="2"/>
        <v>1</v>
      </c>
      <c r="X28" s="43">
        <f t="shared" si="3"/>
        <v>1</v>
      </c>
      <c r="Y28" s="43">
        <f t="shared" si="4"/>
        <v>0</v>
      </c>
      <c r="Z28" s="43">
        <f t="shared" si="5"/>
        <v>0</v>
      </c>
      <c r="AA28" s="43">
        <f t="shared" si="6"/>
        <v>1</v>
      </c>
      <c r="AB28" s="43">
        <f t="shared" si="7"/>
        <v>0</v>
      </c>
      <c r="AC28" s="43">
        <f t="shared" si="8"/>
        <v>3</v>
      </c>
      <c r="AD28" s="44">
        <f t="shared" si="9"/>
        <v>-2</v>
      </c>
      <c r="AE28" s="44">
        <f t="shared" si="10"/>
        <v>3</v>
      </c>
      <c r="AF28" s="43">
        <f t="shared" si="11"/>
        <v>1</v>
      </c>
      <c r="AG28" s="16" t="str">
        <f>Vzorci_vnosov!$A$28</f>
        <v>KO</v>
      </c>
      <c r="AH28" s="45" t="str">
        <f t="shared" si="12"/>
        <v>X</v>
      </c>
      <c r="AI28" s="45" t="str">
        <f t="shared" si="13"/>
        <v>F</v>
      </c>
      <c r="AJ28" s="45" t="str">
        <f t="shared" si="14"/>
        <v>☻</v>
      </c>
      <c r="AK28" s="45" t="str">
        <f t="shared" si="15"/>
        <v>T</v>
      </c>
      <c r="AL28" s="45" t="str">
        <f t="shared" si="16"/>
        <v>☺</v>
      </c>
      <c r="AM28" s="45" t="str">
        <f t="shared" si="17"/>
        <v>D</v>
      </c>
      <c r="AN28" s="45" t="str">
        <f t="shared" si="18"/>
        <v>X</v>
      </c>
      <c r="AO28" s="45" t="str">
        <f t="shared" si="19"/>
        <v>D</v>
      </c>
      <c r="AP28" s="45" t="str">
        <f t="shared" si="20"/>
        <v>1</v>
      </c>
      <c r="AQ28" s="45" t="str">
        <f t="shared" si="21"/>
        <v>D</v>
      </c>
      <c r="AR28" s="45" t="str">
        <f t="shared" si="22"/>
        <v>R</v>
      </c>
      <c r="AS28" s="45" t="str">
        <f t="shared" si="23"/>
        <v>¶</v>
      </c>
      <c r="AT28" s="45" t="e">
        <f>NA()</f>
        <v>#N/A</v>
      </c>
      <c r="AU28" s="45" t="str">
        <f t="shared" si="24"/>
        <v>X</v>
      </c>
      <c r="AV28" s="45" t="str">
        <f t="shared" si="25"/>
        <v>T</v>
      </c>
      <c r="AW28" s="45" t="str">
        <f t="shared" si="26"/>
        <v>F</v>
      </c>
      <c r="AX28" s="45" t="str">
        <f t="shared" si="27"/>
        <v/>
      </c>
      <c r="AY28" s="45" t="str">
        <f t="shared" si="28"/>
        <v>O</v>
      </c>
    </row>
    <row r="29" spans="1:54" ht="19.5" customHeight="1">
      <c r="A29" s="47">
        <v>43918</v>
      </c>
      <c r="B29" s="48" t="str">
        <f t="shared" si="0"/>
        <v>Sat</v>
      </c>
      <c r="C29" s="52"/>
      <c r="D29" s="52"/>
      <c r="E29" s="52"/>
      <c r="F29" s="41" t="str">
        <f>Vzorci_vnosov!$A$14</f>
        <v>☻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79" t="s">
        <v>71</v>
      </c>
      <c r="U29" s="26" t="s">
        <v>5</v>
      </c>
      <c r="V29" s="43">
        <f t="shared" si="1"/>
        <v>1</v>
      </c>
      <c r="W29" s="43">
        <f t="shared" si="2"/>
        <v>0</v>
      </c>
      <c r="X29" s="43">
        <f t="shared" si="3"/>
        <v>0</v>
      </c>
      <c r="Y29" s="43">
        <f t="shared" si="4"/>
        <v>0</v>
      </c>
      <c r="Z29" s="43">
        <f t="shared" si="5"/>
        <v>0</v>
      </c>
      <c r="AA29" s="43">
        <f t="shared" si="6"/>
        <v>0</v>
      </c>
      <c r="AB29" s="43">
        <f t="shared" si="7"/>
        <v>0</v>
      </c>
      <c r="AC29" s="43">
        <f t="shared" si="8"/>
        <v>0</v>
      </c>
      <c r="AD29" s="44">
        <f t="shared" si="9"/>
        <v>13</v>
      </c>
      <c r="AE29" s="44">
        <f t="shared" si="10"/>
        <v>0</v>
      </c>
      <c r="AF29" s="43">
        <f t="shared" si="11"/>
        <v>0</v>
      </c>
      <c r="AG29" s="16" t="str">
        <f>Vzorci_vnosov!$A$29</f>
        <v>Rt</v>
      </c>
      <c r="AH29" s="45" t="str">
        <f t="shared" si="12"/>
        <v/>
      </c>
      <c r="AI29" s="45" t="str">
        <f t="shared" si="13"/>
        <v/>
      </c>
      <c r="AJ29" s="45" t="str">
        <f t="shared" si="14"/>
        <v/>
      </c>
      <c r="AK29" s="45" t="str">
        <f t="shared" si="15"/>
        <v>☻</v>
      </c>
      <c r="AL29" s="45" t="str">
        <f t="shared" si="16"/>
        <v/>
      </c>
      <c r="AM29" s="45" t="str">
        <f t="shared" si="17"/>
        <v/>
      </c>
      <c r="AN29" s="45" t="str">
        <f t="shared" si="18"/>
        <v/>
      </c>
      <c r="AO29" s="45" t="str">
        <f t="shared" si="19"/>
        <v/>
      </c>
      <c r="AP29" s="45" t="str">
        <f t="shared" si="20"/>
        <v/>
      </c>
      <c r="AQ29" s="45" t="str">
        <f t="shared" si="21"/>
        <v/>
      </c>
      <c r="AR29" s="45" t="str">
        <f t="shared" si="22"/>
        <v/>
      </c>
      <c r="AS29" s="45" t="str">
        <f t="shared" si="23"/>
        <v/>
      </c>
      <c r="AT29" s="45" t="e">
        <f>NA()</f>
        <v>#N/A</v>
      </c>
      <c r="AU29" s="45" t="str">
        <f t="shared" si="24"/>
        <v/>
      </c>
      <c r="AV29" s="45" t="str">
        <f t="shared" si="25"/>
        <v/>
      </c>
      <c r="AW29" s="45" t="str">
        <f t="shared" si="26"/>
        <v/>
      </c>
      <c r="AX29" s="45" t="str">
        <f t="shared" si="27"/>
        <v/>
      </c>
      <c r="AY29" s="45" t="str">
        <f t="shared" si="28"/>
        <v/>
      </c>
    </row>
    <row r="30" spans="1:54" ht="19.5" customHeight="1">
      <c r="A30" s="47">
        <v>43919</v>
      </c>
      <c r="B30" s="48" t="str">
        <f t="shared" si="0"/>
        <v>Sun</v>
      </c>
      <c r="C30" s="52"/>
      <c r="D30" s="41" t="str">
        <f>Vzorci_vnosov!$A$14</f>
        <v>☻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79" t="s">
        <v>70</v>
      </c>
      <c r="U30" s="26" t="s">
        <v>5</v>
      </c>
      <c r="V30" s="43">
        <f t="shared" si="1"/>
        <v>1</v>
      </c>
      <c r="W30" s="43">
        <f t="shared" si="2"/>
        <v>0</v>
      </c>
      <c r="X30" s="43">
        <f t="shared" si="3"/>
        <v>0</v>
      </c>
      <c r="Y30" s="43">
        <f t="shared" si="4"/>
        <v>0</v>
      </c>
      <c r="Z30" s="43">
        <f t="shared" si="5"/>
        <v>0</v>
      </c>
      <c r="AA30" s="43">
        <f t="shared" si="6"/>
        <v>0</v>
      </c>
      <c r="AB30" s="43">
        <f t="shared" si="7"/>
        <v>0</v>
      </c>
      <c r="AC30" s="43">
        <f t="shared" si="8"/>
        <v>0</v>
      </c>
      <c r="AD30" s="44">
        <f t="shared" si="9"/>
        <v>13</v>
      </c>
      <c r="AE30" s="44">
        <f t="shared" si="10"/>
        <v>0</v>
      </c>
      <c r="AF30" s="43">
        <f t="shared" si="11"/>
        <v>0</v>
      </c>
      <c r="AG30" s="5" t="str">
        <f>Vzorci_vnosov!$A$30</f>
        <v>Rt☻</v>
      </c>
      <c r="AH30" s="45" t="str">
        <f t="shared" si="12"/>
        <v/>
      </c>
      <c r="AI30" s="45" t="str">
        <f t="shared" si="13"/>
        <v>☻</v>
      </c>
      <c r="AJ30" s="45" t="str">
        <f t="shared" si="14"/>
        <v/>
      </c>
      <c r="AK30" s="45" t="str">
        <f t="shared" si="15"/>
        <v/>
      </c>
      <c r="AL30" s="45" t="str">
        <f t="shared" si="16"/>
        <v/>
      </c>
      <c r="AM30" s="45" t="str">
        <f t="shared" si="17"/>
        <v/>
      </c>
      <c r="AN30" s="45" t="str">
        <f t="shared" si="18"/>
        <v/>
      </c>
      <c r="AO30" s="45" t="str">
        <f t="shared" si="19"/>
        <v/>
      </c>
      <c r="AP30" s="45" t="str">
        <f t="shared" si="20"/>
        <v/>
      </c>
      <c r="AQ30" s="45" t="str">
        <f t="shared" si="21"/>
        <v/>
      </c>
      <c r="AR30" s="45" t="str">
        <f t="shared" si="22"/>
        <v/>
      </c>
      <c r="AS30" s="45" t="str">
        <f t="shared" si="23"/>
        <v/>
      </c>
      <c r="AT30" s="45" t="e">
        <f>NA()</f>
        <v>#N/A</v>
      </c>
      <c r="AU30" s="45" t="str">
        <f t="shared" si="24"/>
        <v/>
      </c>
      <c r="AV30" s="45" t="str">
        <f t="shared" si="25"/>
        <v/>
      </c>
      <c r="AW30" s="45" t="str">
        <f t="shared" si="26"/>
        <v/>
      </c>
      <c r="AX30" s="45" t="str">
        <f t="shared" si="27"/>
        <v/>
      </c>
      <c r="AY30" s="45" t="str">
        <f t="shared" si="28"/>
        <v/>
      </c>
    </row>
    <row r="31" spans="1:54" ht="19.5" customHeight="1">
      <c r="A31" s="47">
        <v>43920</v>
      </c>
      <c r="B31" s="48" t="str">
        <f t="shared" si="0"/>
        <v>Mon</v>
      </c>
      <c r="C31" s="53" t="str">
        <f>Vzorci_vnosov!$A$11</f>
        <v>X</v>
      </c>
      <c r="D31" s="53" t="str">
        <f>Vzorci_vnosov!$A$11</f>
        <v>X</v>
      </c>
      <c r="E31" s="53" t="str">
        <f>Vzorci_vnosov!$A$26</f>
        <v>52¶</v>
      </c>
      <c r="F31" s="49" t="str">
        <f>Vzorci_vnosov!$A$6</f>
        <v>KVIT</v>
      </c>
      <c r="G31" s="58" t="str">
        <f>Vzorci_vnosov!$A$28</f>
        <v>KO</v>
      </c>
      <c r="H31" s="49" t="str">
        <f>Vzorci_vnosov!$A$5</f>
        <v>52</v>
      </c>
      <c r="I31" s="49" t="str">
        <f>Vzorci_vnosov!$A$5</f>
        <v>52</v>
      </c>
      <c r="J31" s="49" t="str">
        <f>Vzorci_vnosov!$A$4</f>
        <v>51</v>
      </c>
      <c r="K31" s="49" t="str">
        <f>Vzorci_vnosov!$A$6</f>
        <v>KVIT</v>
      </c>
      <c r="L31" s="49" t="str">
        <f>Vzorci_vnosov!$A$4</f>
        <v>51</v>
      </c>
      <c r="M31" s="52" t="s">
        <v>69</v>
      </c>
      <c r="N31" s="50" t="str">
        <f>Vzorci_vnosov!$A$7</f>
        <v>KVIT☻</v>
      </c>
      <c r="O31" s="49" t="str">
        <f>Vzorci_vnosov!$A$8</f>
        <v>U</v>
      </c>
      <c r="P31" s="81" t="str">
        <f>Vzorci_vnosov!$A$27</f>
        <v>KVIT☺</v>
      </c>
      <c r="Q31" s="4" t="s">
        <v>82</v>
      </c>
      <c r="R31" s="52"/>
      <c r="S31" s="49" t="str">
        <f>Vzorci_vnosov!$A$15</f>
        <v>SO</v>
      </c>
      <c r="T31" s="79" t="s">
        <v>27</v>
      </c>
      <c r="U31" s="26" t="str">
        <f>$D$1</f>
        <v>ŠOŠ</v>
      </c>
      <c r="V31" s="43">
        <f t="shared" si="1"/>
        <v>1</v>
      </c>
      <c r="W31" s="43">
        <f t="shared" si="2"/>
        <v>1</v>
      </c>
      <c r="X31" s="43">
        <f t="shared" si="3"/>
        <v>2</v>
      </c>
      <c r="Y31" s="43">
        <f t="shared" si="4"/>
        <v>2</v>
      </c>
      <c r="Z31" s="43">
        <f t="shared" si="5"/>
        <v>0</v>
      </c>
      <c r="AA31" s="43">
        <f t="shared" si="6"/>
        <v>1</v>
      </c>
      <c r="AB31" s="43">
        <f t="shared" si="7"/>
        <v>1</v>
      </c>
      <c r="AC31" s="43">
        <f t="shared" si="8"/>
        <v>3</v>
      </c>
      <c r="AD31" s="44">
        <f t="shared" si="9"/>
        <v>-2</v>
      </c>
      <c r="AE31" s="44">
        <f t="shared" si="10"/>
        <v>2</v>
      </c>
      <c r="AF31" s="43">
        <f t="shared" si="11"/>
        <v>4</v>
      </c>
      <c r="AG31" s="17" t="str">
        <f>Vzorci_vnosov!$A$31</f>
        <v>Rt☺</v>
      </c>
      <c r="AH31" s="45" t="str">
        <f t="shared" si="12"/>
        <v>X</v>
      </c>
      <c r="AI31" s="45" t="str">
        <f t="shared" si="13"/>
        <v>X</v>
      </c>
      <c r="AJ31" s="45" t="str">
        <f t="shared" si="14"/>
        <v>¶</v>
      </c>
      <c r="AK31" s="45" t="str">
        <f t="shared" si="15"/>
        <v>T</v>
      </c>
      <c r="AL31" s="45" t="str">
        <f t="shared" si="16"/>
        <v>O</v>
      </c>
      <c r="AM31" s="45" t="str">
        <f t="shared" si="17"/>
        <v>2</v>
      </c>
      <c r="AN31" s="45" t="str">
        <f t="shared" si="18"/>
        <v>2</v>
      </c>
      <c r="AO31" s="45" t="str">
        <f t="shared" si="19"/>
        <v>1</v>
      </c>
      <c r="AP31" s="45" t="str">
        <f t="shared" si="20"/>
        <v>T</v>
      </c>
      <c r="AQ31" s="45" t="str">
        <f t="shared" si="21"/>
        <v>1</v>
      </c>
      <c r="AR31" s="45" t="str">
        <f t="shared" si="22"/>
        <v>R</v>
      </c>
      <c r="AS31" s="45" t="str">
        <f t="shared" si="23"/>
        <v>☻</v>
      </c>
      <c r="AT31" s="45" t="e">
        <f>NA()</f>
        <v>#N/A</v>
      </c>
      <c r="AU31" s="45" t="str">
        <f t="shared" si="24"/>
        <v>U</v>
      </c>
      <c r="AV31" s="45" t="str">
        <f t="shared" si="25"/>
        <v>☺</v>
      </c>
      <c r="AW31" s="45" t="str">
        <f t="shared" si="26"/>
        <v>F</v>
      </c>
      <c r="AX31" s="45" t="str">
        <f t="shared" si="27"/>
        <v/>
      </c>
      <c r="AY31" s="45" t="str">
        <f t="shared" si="28"/>
        <v>O</v>
      </c>
    </row>
    <row r="32" spans="1:54" ht="19.5" customHeight="1">
      <c r="A32" s="47">
        <v>43921</v>
      </c>
      <c r="B32" s="48" t="str">
        <f t="shared" si="0"/>
        <v>Tue</v>
      </c>
      <c r="C32" s="53" t="str">
        <f>Vzorci_vnosov!$A$11</f>
        <v>X</v>
      </c>
      <c r="D32" s="52" t="s">
        <v>75</v>
      </c>
      <c r="E32" s="49" t="str">
        <f>Vzorci_vnosov!$A$6</f>
        <v>KVIT</v>
      </c>
      <c r="F32" s="49" t="str">
        <f>Vzorci_vnosov!$A$8</f>
        <v>U</v>
      </c>
      <c r="G32" s="58" t="str">
        <f>Vzorci_vnosov!$A$28</f>
        <v>KO</v>
      </c>
      <c r="H32" s="49" t="str">
        <f>Vzorci_vnosov!$A$4</f>
        <v>51</v>
      </c>
      <c r="I32" s="49" t="str">
        <f>Vzorci_vnosov!$A$5</f>
        <v>52</v>
      </c>
      <c r="J32" s="50" t="str">
        <f>Vzorci_vnosov!$A$7</f>
        <v>KVIT☻</v>
      </c>
      <c r="K32" s="49" t="str">
        <f>Vzorci_vnosov!$A$6</f>
        <v>KVIT</v>
      </c>
      <c r="L32" s="51" t="str">
        <f>Vzorci_vnosov!$A$23</f>
        <v>51☺</v>
      </c>
      <c r="M32" s="52" t="s">
        <v>69</v>
      </c>
      <c r="N32" s="53" t="str">
        <f>Vzorci_vnosov!$A$11</f>
        <v>X</v>
      </c>
      <c r="O32" s="49" t="str">
        <f>Vzorci_vnosov!$A$12</f>
        <v>D</v>
      </c>
      <c r="P32" s="53" t="str">
        <f>Vzorci_vnosov!$A$11</f>
        <v>X</v>
      </c>
      <c r="Q32" s="4" t="s">
        <v>82</v>
      </c>
      <c r="R32" s="52"/>
      <c r="S32" s="49" t="str">
        <f>Vzorci_vnosov!$A$15</f>
        <v>SO</v>
      </c>
      <c r="T32" s="79" t="s">
        <v>19</v>
      </c>
      <c r="U32" s="26" t="s">
        <v>13</v>
      </c>
      <c r="V32" s="43">
        <f t="shared" si="1"/>
        <v>1</v>
      </c>
      <c r="W32" s="43">
        <f t="shared" si="2"/>
        <v>1</v>
      </c>
      <c r="X32" s="43">
        <f t="shared" si="3"/>
        <v>1</v>
      </c>
      <c r="Y32" s="43">
        <f t="shared" si="4"/>
        <v>1</v>
      </c>
      <c r="Z32" s="43">
        <f t="shared" si="5"/>
        <v>0</v>
      </c>
      <c r="AA32" s="43">
        <f t="shared" si="6"/>
        <v>0</v>
      </c>
      <c r="AB32" s="43">
        <f t="shared" si="7"/>
        <v>1</v>
      </c>
      <c r="AC32" s="43">
        <f t="shared" si="8"/>
        <v>3</v>
      </c>
      <c r="AD32" s="44">
        <f t="shared" si="9"/>
        <v>-2</v>
      </c>
      <c r="AE32" s="44">
        <f t="shared" si="10"/>
        <v>3</v>
      </c>
      <c r="AF32" s="43">
        <f t="shared" si="11"/>
        <v>2</v>
      </c>
      <c r="AG32" s="8" t="str">
        <f>Vzorci_vnosov!$A$32</f>
        <v>Am</v>
      </c>
      <c r="AH32" s="45" t="str">
        <f t="shared" si="12"/>
        <v>X</v>
      </c>
      <c r="AI32" s="45" t="str">
        <f t="shared" si="13"/>
        <v>F</v>
      </c>
      <c r="AJ32" s="45" t="str">
        <f t="shared" si="14"/>
        <v>T</v>
      </c>
      <c r="AK32" s="45" t="str">
        <f t="shared" si="15"/>
        <v>U</v>
      </c>
      <c r="AL32" s="45" t="str">
        <f t="shared" si="16"/>
        <v>O</v>
      </c>
      <c r="AM32" s="45" t="str">
        <f t="shared" si="17"/>
        <v>1</v>
      </c>
      <c r="AN32" s="45" t="str">
        <f t="shared" si="18"/>
        <v>2</v>
      </c>
      <c r="AO32" s="45" t="str">
        <f t="shared" si="19"/>
        <v>☻</v>
      </c>
      <c r="AP32" s="45" t="str">
        <f t="shared" si="20"/>
        <v>T</v>
      </c>
      <c r="AQ32" s="45" t="str">
        <f t="shared" si="21"/>
        <v>☺</v>
      </c>
      <c r="AR32" s="45" t="str">
        <f t="shared" si="22"/>
        <v>R</v>
      </c>
      <c r="AS32" s="45" t="str">
        <f t="shared" si="23"/>
        <v>X</v>
      </c>
      <c r="AT32" s="45" t="e">
        <f>NA()</f>
        <v>#N/A</v>
      </c>
      <c r="AU32" s="45" t="str">
        <f t="shared" si="24"/>
        <v>D</v>
      </c>
      <c r="AV32" s="45" t="str">
        <f t="shared" si="25"/>
        <v>X</v>
      </c>
      <c r="AW32" s="45" t="str">
        <f t="shared" si="26"/>
        <v>F</v>
      </c>
      <c r="AX32" s="45" t="str">
        <f t="shared" si="27"/>
        <v/>
      </c>
      <c r="AY32" s="45" t="str">
        <f t="shared" si="28"/>
        <v>O</v>
      </c>
    </row>
    <row r="33" spans="1:51" ht="12.75" customHeight="1">
      <c r="AG33" s="5" t="str">
        <f>Vzorci_vnosov!$A$33</f>
        <v>Am☻</v>
      </c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</row>
    <row r="34" spans="1:51" ht="12.75" customHeight="1">
      <c r="C34" s="6">
        <f>$C$1</f>
        <v>0</v>
      </c>
      <c r="D34" s="6" t="str">
        <f>$D$1</f>
        <v>ŠOŠ</v>
      </c>
      <c r="E34" s="6" t="str">
        <f>$E$1</f>
        <v>PIN</v>
      </c>
      <c r="F34" s="6" t="str">
        <f>$F$1</f>
        <v>KON</v>
      </c>
      <c r="G34" s="6" t="str">
        <f>$G$1</f>
        <v>ORO</v>
      </c>
      <c r="H34" s="6" t="str">
        <f>$H$1</f>
        <v>MIO</v>
      </c>
      <c r="I34" s="6" t="str">
        <f>$I$1</f>
        <v>BOŽ</v>
      </c>
      <c r="J34" s="6" t="str">
        <f>$J$1</f>
        <v>TOM</v>
      </c>
      <c r="K34" s="6" t="str">
        <f>$K$1</f>
        <v>MŠŠ</v>
      </c>
      <c r="L34" s="6" t="str">
        <f>$L$1</f>
        <v>ŽIV</v>
      </c>
      <c r="M34" s="6" t="str">
        <f>$M$1</f>
        <v>TAL</v>
      </c>
      <c r="N34" s="6" t="str">
        <f>$N$1</f>
        <v>PIR</v>
      </c>
      <c r="O34" s="6" t="str">
        <f>$O$1</f>
        <v>HOL</v>
      </c>
      <c r="P34" s="6" t="str">
        <f>$P$1</f>
        <v>BUT</v>
      </c>
      <c r="Q34" s="6" t="str">
        <f>$Q$1</f>
        <v>ŽRJ</v>
      </c>
      <c r="R34" s="6" t="str">
        <f>$R$1</f>
        <v>NOV3</v>
      </c>
      <c r="S34" s="6" t="s">
        <v>83</v>
      </c>
      <c r="AG34" s="17" t="str">
        <f>Vzorci_vnosov!$A$34</f>
        <v>Am☺</v>
      </c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</row>
    <row r="35" spans="1:51" ht="17" customHeight="1">
      <c r="B35" s="64" t="str">
        <f>Vzorci_vnosov!$A$20</f>
        <v>☺</v>
      </c>
      <c r="C35" s="65">
        <f t="shared" ref="C35:N35" si="29">COUNTIF(AH2:AH32,"☺")</f>
        <v>0</v>
      </c>
      <c r="D35" s="65">
        <f t="shared" si="29"/>
        <v>0</v>
      </c>
      <c r="E35" s="65">
        <f t="shared" si="29"/>
        <v>0</v>
      </c>
      <c r="F35" s="65">
        <f t="shared" si="29"/>
        <v>0</v>
      </c>
      <c r="G35" s="65">
        <f t="shared" si="29"/>
        <v>3</v>
      </c>
      <c r="H35" s="65">
        <f t="shared" si="29"/>
        <v>2</v>
      </c>
      <c r="I35" s="65">
        <f t="shared" si="29"/>
        <v>5</v>
      </c>
      <c r="J35" s="65">
        <f t="shared" si="29"/>
        <v>1</v>
      </c>
      <c r="K35" s="65">
        <f t="shared" si="29"/>
        <v>0</v>
      </c>
      <c r="L35" s="65">
        <f t="shared" si="29"/>
        <v>5</v>
      </c>
      <c r="M35" s="65">
        <f t="shared" si="29"/>
        <v>0</v>
      </c>
      <c r="N35" s="65">
        <f t="shared" si="29"/>
        <v>2</v>
      </c>
      <c r="O35" s="65">
        <f>COUNTIF(AU2:AU32,"☺")</f>
        <v>0</v>
      </c>
      <c r="P35" s="65">
        <f>COUNTIF(AV2:AV32,"☺")</f>
        <v>4</v>
      </c>
      <c r="Q35" s="65">
        <f>COUNTIF(AW2:AW32,"☺")</f>
        <v>4</v>
      </c>
      <c r="R35" s="65">
        <f>COUNTIF(AX2:AX32,"☺")</f>
        <v>0</v>
      </c>
      <c r="S35" s="65">
        <f>COUNTIF(AY2:AY32,"☺")</f>
        <v>0</v>
      </c>
      <c r="AG35" s="8" t="str">
        <f>Vzorci_vnosov!$A$35</f>
        <v>Ta</v>
      </c>
    </row>
    <row r="36" spans="1:51" ht="17" customHeight="1">
      <c r="A36" s="66"/>
      <c r="B36" s="8" t="str">
        <f>Vzorci_vnosov!$A$16</f>
        <v>☻</v>
      </c>
      <c r="C36" s="65">
        <f t="shared" ref="C36:N36" si="30">COUNTIF(AH2:AH32,"☻")</f>
        <v>0</v>
      </c>
      <c r="D36" s="65">
        <f t="shared" si="30"/>
        <v>4</v>
      </c>
      <c r="E36" s="65">
        <f t="shared" si="30"/>
        <v>4</v>
      </c>
      <c r="F36" s="65">
        <f t="shared" si="30"/>
        <v>5</v>
      </c>
      <c r="G36" s="65">
        <f t="shared" si="30"/>
        <v>0</v>
      </c>
      <c r="H36" s="65">
        <f t="shared" si="30"/>
        <v>0</v>
      </c>
      <c r="I36" s="65">
        <f t="shared" si="30"/>
        <v>0</v>
      </c>
      <c r="J36" s="65">
        <f t="shared" si="30"/>
        <v>2</v>
      </c>
      <c r="K36" s="65">
        <f t="shared" si="30"/>
        <v>5</v>
      </c>
      <c r="L36" s="65">
        <f t="shared" si="30"/>
        <v>0</v>
      </c>
      <c r="M36" s="65">
        <f t="shared" si="30"/>
        <v>0</v>
      </c>
      <c r="N36" s="65">
        <f t="shared" si="30"/>
        <v>4</v>
      </c>
      <c r="O36" s="65">
        <f>COUNTIF(AU2:AU32,"☻")</f>
        <v>0</v>
      </c>
      <c r="P36" s="65">
        <f>COUNTIF(AV2:AV32,"☻")</f>
        <v>0</v>
      </c>
      <c r="Q36" s="65">
        <f>COUNTIF(AW2:AW32,"☻")</f>
        <v>0</v>
      </c>
      <c r="R36" s="65">
        <f>COUNTIF(AX2:AX32,"☻")</f>
        <v>0</v>
      </c>
      <c r="S36" s="65">
        <f>COUNTIF(AY2:AY32,"☻")</f>
        <v>0</v>
      </c>
      <c r="T36" s="65"/>
      <c r="U36" s="67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</row>
    <row r="37" spans="1:51" ht="17" customHeight="1">
      <c r="A37" s="66"/>
      <c r="B37" s="18" t="str">
        <f>Vzorci_vnosov!$A$42</f>
        <v>Σ</v>
      </c>
      <c r="C37" s="70">
        <f t="shared" ref="C37:S37" si="31">SUM(C35:C36)</f>
        <v>0</v>
      </c>
      <c r="D37" s="70">
        <f t="shared" si="31"/>
        <v>4</v>
      </c>
      <c r="E37" s="70">
        <f t="shared" si="31"/>
        <v>4</v>
      </c>
      <c r="F37" s="70">
        <f t="shared" si="31"/>
        <v>5</v>
      </c>
      <c r="G37" s="70">
        <f t="shared" si="31"/>
        <v>3</v>
      </c>
      <c r="H37" s="70">
        <f t="shared" si="31"/>
        <v>2</v>
      </c>
      <c r="I37" s="70">
        <f t="shared" si="31"/>
        <v>5</v>
      </c>
      <c r="J37" s="70">
        <f t="shared" si="31"/>
        <v>3</v>
      </c>
      <c r="K37" s="70">
        <f t="shared" si="31"/>
        <v>5</v>
      </c>
      <c r="L37" s="70">
        <f t="shared" si="31"/>
        <v>5</v>
      </c>
      <c r="M37" s="70">
        <f t="shared" si="31"/>
        <v>0</v>
      </c>
      <c r="N37" s="70">
        <f t="shared" si="31"/>
        <v>6</v>
      </c>
      <c r="O37" s="70">
        <f t="shared" si="31"/>
        <v>0</v>
      </c>
      <c r="P37" s="70">
        <f t="shared" si="31"/>
        <v>4</v>
      </c>
      <c r="Q37" s="70">
        <f t="shared" si="31"/>
        <v>4</v>
      </c>
      <c r="R37" s="70">
        <f t="shared" si="31"/>
        <v>0</v>
      </c>
      <c r="S37" s="70">
        <f t="shared" si="31"/>
        <v>0</v>
      </c>
      <c r="T37" s="65"/>
      <c r="U37" s="67"/>
      <c r="V37" s="34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</row>
    <row r="38" spans="1:51" ht="17" customHeight="1">
      <c r="A38" s="66"/>
      <c r="B38" s="5" t="str">
        <f>Vzorci_vnosov!$A$6</f>
        <v>KVIT</v>
      </c>
      <c r="C38" s="65">
        <f t="shared" ref="C38:S38" si="32">COUNTIF(C2:C32,"KVIT")+COUNTIF(C2:C32,"51KVIT")+COUNTIF(C2:C32,"52KVIT")+COUNTIF(C2:C32,"KVIT$")+COUNTIF(C2:C32,"KVIT☻")+COUNTIF(C2:C32,"KVIT☺")</f>
        <v>0</v>
      </c>
      <c r="D38" s="65">
        <f t="shared" si="32"/>
        <v>9</v>
      </c>
      <c r="E38" s="65">
        <f t="shared" si="32"/>
        <v>10</v>
      </c>
      <c r="F38" s="65">
        <f t="shared" si="32"/>
        <v>13</v>
      </c>
      <c r="G38" s="65">
        <f t="shared" si="32"/>
        <v>0</v>
      </c>
      <c r="H38" s="65">
        <f t="shared" si="32"/>
        <v>0</v>
      </c>
      <c r="I38" s="65">
        <f t="shared" si="32"/>
        <v>0</v>
      </c>
      <c r="J38" s="65">
        <f t="shared" si="32"/>
        <v>5</v>
      </c>
      <c r="K38" s="65">
        <f t="shared" si="32"/>
        <v>10</v>
      </c>
      <c r="L38" s="65">
        <f t="shared" si="32"/>
        <v>0</v>
      </c>
      <c r="M38" s="65">
        <f t="shared" si="32"/>
        <v>0</v>
      </c>
      <c r="N38" s="65">
        <f t="shared" si="32"/>
        <v>5</v>
      </c>
      <c r="O38" s="65">
        <f t="shared" si="32"/>
        <v>0</v>
      </c>
      <c r="P38" s="65">
        <f t="shared" si="32"/>
        <v>6</v>
      </c>
      <c r="Q38" s="65">
        <f t="shared" si="32"/>
        <v>0</v>
      </c>
      <c r="R38" s="65">
        <f t="shared" si="32"/>
        <v>0</v>
      </c>
      <c r="S38" s="65">
        <f t="shared" si="32"/>
        <v>0</v>
      </c>
      <c r="T38" s="65"/>
      <c r="U38" s="65"/>
      <c r="V38" s="34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</row>
    <row r="39" spans="1:51" ht="17" customHeight="1">
      <c r="A39" s="66"/>
      <c r="B39" s="19" t="str">
        <f>Vzorci_vnosov!$A$43</f>
        <v>$</v>
      </c>
      <c r="C39" s="65">
        <f t="shared" ref="C39:S39" si="33">COUNTIF(C2:C32,"51$")+COUNTIF(C2:C32,"52$")+COUNTIF(C2:C32,"kvit$")</f>
        <v>0</v>
      </c>
      <c r="D39" s="65">
        <f t="shared" si="33"/>
        <v>0</v>
      </c>
      <c r="E39" s="65">
        <f t="shared" si="33"/>
        <v>2</v>
      </c>
      <c r="F39" s="65">
        <f t="shared" si="33"/>
        <v>1</v>
      </c>
      <c r="G39" s="65">
        <f t="shared" si="33"/>
        <v>0</v>
      </c>
      <c r="H39" s="65">
        <f t="shared" si="33"/>
        <v>2</v>
      </c>
      <c r="I39" s="65">
        <f t="shared" si="33"/>
        <v>0</v>
      </c>
      <c r="J39" s="65">
        <f t="shared" si="33"/>
        <v>0</v>
      </c>
      <c r="K39" s="65">
        <f t="shared" si="33"/>
        <v>1</v>
      </c>
      <c r="L39" s="65">
        <f t="shared" si="33"/>
        <v>1</v>
      </c>
      <c r="M39" s="65">
        <f t="shared" si="33"/>
        <v>0</v>
      </c>
      <c r="N39" s="65">
        <f t="shared" si="33"/>
        <v>1</v>
      </c>
      <c r="O39" s="65">
        <f t="shared" si="33"/>
        <v>0</v>
      </c>
      <c r="P39" s="65">
        <f t="shared" si="33"/>
        <v>0</v>
      </c>
      <c r="Q39" s="65">
        <f t="shared" si="33"/>
        <v>1</v>
      </c>
      <c r="R39" s="65">
        <f t="shared" si="33"/>
        <v>0</v>
      </c>
      <c r="S39" s="65">
        <f t="shared" si="33"/>
        <v>0</v>
      </c>
      <c r="T39" s="65"/>
      <c r="U39" s="65"/>
      <c r="V39" s="34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68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</row>
    <row r="40" spans="1:51" ht="17" customHeight="1">
      <c r="B40" s="25" t="str">
        <f>Vzorci_vnosov!$A$12</f>
        <v>D</v>
      </c>
      <c r="C40" s="65">
        <f t="shared" ref="C40:S40" si="34">COUNTIF(C2:C32,"D")</f>
        <v>0</v>
      </c>
      <c r="D40" s="65">
        <f t="shared" si="34"/>
        <v>5</v>
      </c>
      <c r="E40" s="65">
        <f t="shared" si="34"/>
        <v>5</v>
      </c>
      <c r="F40" s="65">
        <f t="shared" si="34"/>
        <v>0</v>
      </c>
      <c r="G40" s="65">
        <f t="shared" si="34"/>
        <v>6</v>
      </c>
      <c r="H40" s="65">
        <f t="shared" si="34"/>
        <v>2</v>
      </c>
      <c r="I40" s="65">
        <f t="shared" si="34"/>
        <v>3</v>
      </c>
      <c r="J40" s="65">
        <f t="shared" si="34"/>
        <v>9</v>
      </c>
      <c r="K40" s="65">
        <f t="shared" si="34"/>
        <v>3</v>
      </c>
      <c r="L40" s="65">
        <f t="shared" si="34"/>
        <v>4</v>
      </c>
      <c r="M40" s="65">
        <f t="shared" si="34"/>
        <v>0</v>
      </c>
      <c r="N40" s="65">
        <f t="shared" si="34"/>
        <v>2</v>
      </c>
      <c r="O40" s="65">
        <f t="shared" si="34"/>
        <v>7</v>
      </c>
      <c r="P40" s="65">
        <f t="shared" si="34"/>
        <v>7</v>
      </c>
      <c r="Q40" s="65">
        <f t="shared" si="34"/>
        <v>2</v>
      </c>
      <c r="R40" s="65">
        <f t="shared" si="34"/>
        <v>0</v>
      </c>
      <c r="S40" s="65">
        <f t="shared" si="34"/>
        <v>0</v>
      </c>
      <c r="AG40" s="14" t="str">
        <f>Vzorci_vnosov!$A$40</f>
        <v>Rf☺</v>
      </c>
    </row>
    <row r="41" spans="1:51" ht="17" customHeight="1">
      <c r="B41" s="25" t="str">
        <f>Vzorci_vnosov!$A$15</f>
        <v>SO</v>
      </c>
      <c r="C41" s="65">
        <f t="shared" ref="C41:S41" si="35">COUNTIF(C2:C32,"SO")</f>
        <v>0</v>
      </c>
      <c r="D41" s="65">
        <f t="shared" si="35"/>
        <v>0</v>
      </c>
      <c r="E41" s="65">
        <f t="shared" si="35"/>
        <v>0</v>
      </c>
      <c r="F41" s="65">
        <f t="shared" si="35"/>
        <v>0</v>
      </c>
      <c r="G41" s="65">
        <f t="shared" si="35"/>
        <v>0</v>
      </c>
      <c r="H41" s="65">
        <f t="shared" si="35"/>
        <v>0</v>
      </c>
      <c r="I41" s="65">
        <f t="shared" si="35"/>
        <v>0</v>
      </c>
      <c r="J41" s="65">
        <f t="shared" si="35"/>
        <v>0</v>
      </c>
      <c r="K41" s="65">
        <f t="shared" si="35"/>
        <v>0</v>
      </c>
      <c r="L41" s="65">
        <f t="shared" si="35"/>
        <v>0</v>
      </c>
      <c r="M41" s="65">
        <f t="shared" si="35"/>
        <v>0</v>
      </c>
      <c r="N41" s="65">
        <f t="shared" si="35"/>
        <v>0</v>
      </c>
      <c r="O41" s="65">
        <f t="shared" si="35"/>
        <v>0</v>
      </c>
      <c r="P41" s="65">
        <f t="shared" si="35"/>
        <v>0</v>
      </c>
      <c r="Q41" s="65">
        <f t="shared" si="35"/>
        <v>0</v>
      </c>
      <c r="R41" s="65">
        <f t="shared" si="35"/>
        <v>0</v>
      </c>
      <c r="S41" s="65">
        <f t="shared" si="35"/>
        <v>22</v>
      </c>
      <c r="AG41" s="8" t="str">
        <f>Vzorci_vnosov!$A$41</f>
        <v>TAV</v>
      </c>
    </row>
    <row r="42" spans="1:51" ht="17" customHeight="1">
      <c r="B42" s="25" t="str">
        <f>Vzorci_vnosov!$A$13</f>
        <v>BOL</v>
      </c>
      <c r="C42" s="65">
        <f t="shared" ref="C42:S42" si="36">COUNTIF(C2:C32,"BOL")</f>
        <v>0</v>
      </c>
      <c r="D42" s="65">
        <f t="shared" si="36"/>
        <v>0</v>
      </c>
      <c r="E42" s="65">
        <f t="shared" si="36"/>
        <v>0</v>
      </c>
      <c r="F42" s="65">
        <f t="shared" si="36"/>
        <v>0</v>
      </c>
      <c r="G42" s="65">
        <f t="shared" si="36"/>
        <v>0</v>
      </c>
      <c r="H42" s="65">
        <f t="shared" si="36"/>
        <v>0</v>
      </c>
      <c r="I42" s="65">
        <f t="shared" si="36"/>
        <v>0</v>
      </c>
      <c r="J42" s="65">
        <f t="shared" si="36"/>
        <v>0</v>
      </c>
      <c r="K42" s="65">
        <f t="shared" si="36"/>
        <v>0</v>
      </c>
      <c r="L42" s="65">
        <f t="shared" si="36"/>
        <v>0</v>
      </c>
      <c r="M42" s="65">
        <f t="shared" si="36"/>
        <v>0</v>
      </c>
      <c r="N42" s="65">
        <f t="shared" si="36"/>
        <v>0</v>
      </c>
      <c r="O42" s="65">
        <f t="shared" si="36"/>
        <v>0</v>
      </c>
      <c r="P42" s="65">
        <f t="shared" si="36"/>
        <v>0</v>
      </c>
      <c r="Q42" s="65">
        <f t="shared" si="36"/>
        <v>0</v>
      </c>
      <c r="R42" s="65">
        <f t="shared" si="36"/>
        <v>0</v>
      </c>
      <c r="S42" s="65">
        <f t="shared" si="36"/>
        <v>0</v>
      </c>
    </row>
    <row r="43" spans="1:51" ht="17" customHeight="1">
      <c r="B43" s="21" t="str">
        <f>Vzorci_vnosov!$A$11</f>
        <v>X</v>
      </c>
      <c r="C43" s="65">
        <f t="shared" ref="C43:S43" si="37">COUNTIF(C2:C32,"X")</f>
        <v>22</v>
      </c>
      <c r="D43" s="65">
        <f t="shared" si="37"/>
        <v>2</v>
      </c>
      <c r="E43" s="65">
        <f t="shared" si="37"/>
        <v>2</v>
      </c>
      <c r="F43" s="65">
        <f t="shared" si="37"/>
        <v>4</v>
      </c>
      <c r="G43" s="65">
        <f t="shared" si="37"/>
        <v>1</v>
      </c>
      <c r="H43" s="65">
        <f t="shared" si="37"/>
        <v>1</v>
      </c>
      <c r="I43" s="65">
        <f t="shared" si="37"/>
        <v>4</v>
      </c>
      <c r="J43" s="65">
        <f t="shared" si="37"/>
        <v>2</v>
      </c>
      <c r="K43" s="65">
        <f t="shared" si="37"/>
        <v>3</v>
      </c>
      <c r="L43" s="65">
        <f t="shared" si="37"/>
        <v>4</v>
      </c>
      <c r="M43" s="65">
        <f t="shared" si="37"/>
        <v>0</v>
      </c>
      <c r="N43" s="65">
        <f t="shared" si="37"/>
        <v>6</v>
      </c>
      <c r="O43" s="65">
        <f t="shared" si="37"/>
        <v>10</v>
      </c>
      <c r="P43" s="65">
        <f t="shared" si="37"/>
        <v>4</v>
      </c>
      <c r="Q43" s="65">
        <f t="shared" si="37"/>
        <v>3</v>
      </c>
      <c r="R43" s="65">
        <f t="shared" si="37"/>
        <v>0</v>
      </c>
      <c r="S43" s="65">
        <f t="shared" si="37"/>
        <v>0</v>
      </c>
    </row>
    <row r="44" spans="1:51" ht="17" customHeight="1">
      <c r="B44" s="20" t="s">
        <v>58</v>
      </c>
      <c r="C44" s="65">
        <f>COUNTIF(U2:U32,"KOS")</f>
        <v>0</v>
      </c>
      <c r="D44" s="65">
        <f>COUNTIF(U2:U32,"ŠOŠ")</f>
        <v>7</v>
      </c>
      <c r="E44" s="65">
        <f>COUNTIF(U2:U32,"PIN")</f>
        <v>2</v>
      </c>
      <c r="F44" s="65">
        <f>COUNTIF(U2:U32,"KON")</f>
        <v>5</v>
      </c>
      <c r="G44" s="65">
        <f>COUNTIF(U2:U32,"oro")</f>
        <v>0</v>
      </c>
      <c r="H44" s="65">
        <f>COUNTIF(U2:U32,"MIO")</f>
        <v>3</v>
      </c>
      <c r="I44" s="65">
        <f>COUNTIF(U2:U32,"BOŽ")</f>
        <v>4</v>
      </c>
      <c r="J44" s="65">
        <f>COUNTIF(U2:U32,"TOM")</f>
        <v>2</v>
      </c>
      <c r="K44" s="65">
        <f>COUNTIF(U2:U32,"MŠŠ")</f>
        <v>3</v>
      </c>
      <c r="L44" s="65">
        <f>COUNTIF(U2:U32,"ŽIV")</f>
        <v>0</v>
      </c>
      <c r="M44" s="65">
        <f>COUNTIF(U2:U32,"TAL")</f>
        <v>0</v>
      </c>
      <c r="N44" s="65">
        <f>COUNTIF(U2:U32,"PIR")</f>
        <v>4</v>
      </c>
      <c r="O44" s="65">
        <f>COUNTIF(U2:U32,"HOL")</f>
        <v>0</v>
      </c>
      <c r="P44" s="65">
        <f>COUNTIF(U2:U32,P1)</f>
        <v>1</v>
      </c>
      <c r="Q44" s="65">
        <f>COUNTIF(U2:U32,Q1)</f>
        <v>0</v>
      </c>
      <c r="R44" s="65">
        <f>COUNTIF(U2:U32,R1)</f>
        <v>0</v>
      </c>
      <c r="S44" s="65">
        <f>COUNTIF(V2:V32,S1)</f>
        <v>0</v>
      </c>
    </row>
    <row r="45" spans="1:51" ht="17" customHeight="1">
      <c r="B45" s="21" t="str">
        <f>Vzorci_vnosov!$A$45</f>
        <v>¶</v>
      </c>
      <c r="C45" s="65">
        <f t="shared" ref="C45:S45" si="38">COUNTIF(C2:C32,"51¶")+COUNTIF(C2:C32,"52¶")+COUNTIF(C2:C32,"kvit¶")</f>
        <v>0</v>
      </c>
      <c r="D45" s="65">
        <f t="shared" si="38"/>
        <v>1</v>
      </c>
      <c r="E45" s="65">
        <f t="shared" si="38"/>
        <v>2</v>
      </c>
      <c r="F45" s="65">
        <f t="shared" si="38"/>
        <v>2</v>
      </c>
      <c r="G45" s="65">
        <f t="shared" si="38"/>
        <v>0</v>
      </c>
      <c r="H45" s="65">
        <f t="shared" si="38"/>
        <v>1</v>
      </c>
      <c r="I45" s="65">
        <f t="shared" si="38"/>
        <v>2</v>
      </c>
      <c r="J45" s="65">
        <f t="shared" si="38"/>
        <v>0</v>
      </c>
      <c r="K45" s="65">
        <f t="shared" si="38"/>
        <v>1</v>
      </c>
      <c r="L45" s="65">
        <f t="shared" si="38"/>
        <v>1</v>
      </c>
      <c r="M45" s="65">
        <f t="shared" si="38"/>
        <v>0</v>
      </c>
      <c r="N45" s="65">
        <f t="shared" si="38"/>
        <v>4</v>
      </c>
      <c r="O45" s="65">
        <f t="shared" si="38"/>
        <v>1</v>
      </c>
      <c r="P45" s="65">
        <f t="shared" si="38"/>
        <v>0</v>
      </c>
      <c r="Q45" s="65">
        <f t="shared" si="38"/>
        <v>3</v>
      </c>
      <c r="R45" s="65">
        <f t="shared" si="38"/>
        <v>0</v>
      </c>
      <c r="S45" s="65">
        <f t="shared" si="38"/>
        <v>0</v>
      </c>
    </row>
    <row r="46" spans="1:51" ht="17" customHeight="1">
      <c r="B46" s="25" t="str">
        <f>Vzorci_vnosov!$A$8</f>
        <v>U</v>
      </c>
      <c r="C46" s="65">
        <f t="shared" ref="C46:S46" si="39">COUNTIF(C2:C32,"U☺")+COUNTIF(C2:C32,"U☻")+COUNTIF(C2:C32,"U")</f>
        <v>0</v>
      </c>
      <c r="D46" s="65">
        <f t="shared" si="39"/>
        <v>0</v>
      </c>
      <c r="E46" s="65">
        <f t="shared" si="39"/>
        <v>1</v>
      </c>
      <c r="F46" s="65">
        <f t="shared" si="39"/>
        <v>1</v>
      </c>
      <c r="G46" s="65">
        <f t="shared" si="39"/>
        <v>0</v>
      </c>
      <c r="H46" s="65">
        <f t="shared" si="39"/>
        <v>2</v>
      </c>
      <c r="I46" s="65">
        <f t="shared" si="39"/>
        <v>1</v>
      </c>
      <c r="J46" s="65">
        <f t="shared" si="39"/>
        <v>1</v>
      </c>
      <c r="K46" s="65">
        <f t="shared" si="39"/>
        <v>0</v>
      </c>
      <c r="L46" s="65">
        <f t="shared" si="39"/>
        <v>2</v>
      </c>
      <c r="M46" s="65">
        <f t="shared" si="39"/>
        <v>0</v>
      </c>
      <c r="N46" s="65">
        <f t="shared" si="39"/>
        <v>1</v>
      </c>
      <c r="O46" s="65">
        <f t="shared" si="39"/>
        <v>2</v>
      </c>
      <c r="P46" s="65">
        <f t="shared" si="39"/>
        <v>1</v>
      </c>
      <c r="Q46" s="65">
        <f t="shared" si="39"/>
        <v>1</v>
      </c>
      <c r="R46" s="65">
        <f t="shared" si="39"/>
        <v>0</v>
      </c>
      <c r="S46" s="65">
        <f t="shared" si="39"/>
        <v>0</v>
      </c>
    </row>
  </sheetData>
  <sheetProtection sheet="1" objects="1" scenarios="1"/>
  <conditionalFormatting sqref="AD2:AD32">
    <cfRule type="cellIs" dxfId="347" priority="5" stopIfTrue="1" operator="notEqual">
      <formula>0</formula>
    </cfRule>
  </conditionalFormatting>
  <conditionalFormatting sqref="V2:AC32">
    <cfRule type="cellIs" dxfId="346" priority="18" stopIfTrue="1" operator="lessThan">
      <formula>1</formula>
    </cfRule>
  </conditionalFormatting>
  <conditionalFormatting sqref="AF2:AF32">
    <cfRule type="cellIs" dxfId="345" priority="8" stopIfTrue="1" operator="lessThan">
      <formula>2</formula>
    </cfRule>
  </conditionalFormatting>
  <conditionalFormatting sqref="AE2:AE32">
    <cfRule type="cellIs" dxfId="344" priority="6" stopIfTrue="1" operator="equal">
      <formula>1</formula>
    </cfRule>
  </conditionalFormatting>
  <conditionalFormatting sqref="AE2:AE32">
    <cfRule type="cellIs" dxfId="343" priority="7" stopIfTrue="1" operator="greaterThan">
      <formula>1</formula>
    </cfRule>
  </conditionalFormatting>
  <conditionalFormatting sqref="V2:AC32">
    <cfRule type="cellIs" dxfId="342" priority="19" stopIfTrue="1" operator="greaterThan">
      <formula>1</formula>
    </cfRule>
  </conditionalFormatting>
  <conditionalFormatting sqref="AF2:AF32">
    <cfRule type="cellIs" dxfId="341" priority="9" stopIfTrue="1" operator="greaterThan">
      <formula>2</formula>
    </cfRule>
  </conditionalFormatting>
  <conditionalFormatting sqref="C1">
    <cfRule type="expression" dxfId="340" priority="40" stopIfTrue="1">
      <formula>WEEKDAY($A1,2)=6</formula>
    </cfRule>
  </conditionalFormatting>
  <conditionalFormatting sqref="C1">
    <cfRule type="expression" dxfId="339" priority="41" stopIfTrue="1">
      <formula>WEEKDAY($A1,2)=7</formula>
    </cfRule>
  </conditionalFormatting>
  <conditionalFormatting sqref="M10:M14">
    <cfRule type="expression" dxfId="338" priority="48" stopIfTrue="1">
      <formula>WEEKDAY($A10,2)=6</formula>
    </cfRule>
  </conditionalFormatting>
  <conditionalFormatting sqref="M10:M14">
    <cfRule type="expression" dxfId="337" priority="49" stopIfTrue="1">
      <formula>WEEKDAY($A10,2)=7</formula>
    </cfRule>
  </conditionalFormatting>
  <conditionalFormatting sqref="I15">
    <cfRule type="expression" dxfId="336" priority="54" stopIfTrue="1">
      <formula>WEEKDAY($A15,2)=6</formula>
    </cfRule>
  </conditionalFormatting>
  <conditionalFormatting sqref="K15:K16">
    <cfRule type="expression" dxfId="335" priority="50" stopIfTrue="1">
      <formula>WEEKDAY($A15,2)=6</formula>
    </cfRule>
  </conditionalFormatting>
  <conditionalFormatting sqref="P15">
    <cfRule type="expression" dxfId="334" priority="52" stopIfTrue="1">
      <formula>WEEKDAY($A15,2)=6</formula>
    </cfRule>
  </conditionalFormatting>
  <conditionalFormatting sqref="I15">
    <cfRule type="expression" dxfId="333" priority="55" stopIfTrue="1">
      <formula>WEEKDAY($A15,2)=7</formula>
    </cfRule>
  </conditionalFormatting>
  <conditionalFormatting sqref="K15:K16">
    <cfRule type="expression" dxfId="332" priority="51" stopIfTrue="1">
      <formula>WEEKDAY($A15,2)=7</formula>
    </cfRule>
  </conditionalFormatting>
  <conditionalFormatting sqref="P15">
    <cfRule type="expression" dxfId="331" priority="53" stopIfTrue="1">
      <formula>WEEKDAY($A15,2)=7</formula>
    </cfRule>
  </conditionalFormatting>
  <conditionalFormatting sqref="I16">
    <cfRule type="expression" dxfId="330" priority="56" stopIfTrue="1">
      <formula>WEEKDAY($A16,2)=6</formula>
    </cfRule>
  </conditionalFormatting>
  <conditionalFormatting sqref="I16">
    <cfRule type="expression" dxfId="329" priority="57" stopIfTrue="1">
      <formula>WEEKDAY($A16,2)=7</formula>
    </cfRule>
  </conditionalFormatting>
  <conditionalFormatting sqref="M17:M21">
    <cfRule type="expression" dxfId="328" priority="64" stopIfTrue="1">
      <formula>WEEKDAY($A17,2)=6</formula>
    </cfRule>
  </conditionalFormatting>
  <conditionalFormatting sqref="M17:M21">
    <cfRule type="expression" dxfId="327" priority="65" stopIfTrue="1">
      <formula>WEEKDAY($A17,2)=7</formula>
    </cfRule>
  </conditionalFormatting>
  <conditionalFormatting sqref="T19">
    <cfRule type="expression" dxfId="326" priority="58" stopIfTrue="1">
      <formula>WEEKDAY($A19,2)=6</formula>
    </cfRule>
  </conditionalFormatting>
  <conditionalFormatting sqref="T19">
    <cfRule type="expression" dxfId="325" priority="59" stopIfTrue="1">
      <formula>WEEKDAY($A19,2)=7</formula>
    </cfRule>
  </conditionalFormatting>
  <conditionalFormatting sqref="A2:E2 G2:T2 A3:B32 D4 D6 R3:R7 T3:T7 C8:D9 F8:G9 I8:P9 R8:T8 Q9:T9 D11 R10:R14 T10:T14 C15:C16 E15:H15 L15:O15 D16:H16 J15:J16 L16:M16 O16 Q15:U16 R17:R21 T17:T18 T20:T21 U21 C22:E23 G22:H23 J22 M22 O22:U22 I23:J23 M23:U23 D25 K25 D28 R24:R28 T24:T28 C29:C30 E29:E30 G29:H29 J29 L29:U29 F30:P30 R30:U30 T31 D32 R31:R32 T32:U32">
    <cfRule type="expression" dxfId="324" priority="42" stopIfTrue="1">
      <formula>WEEKDAY($A2,2)=6</formula>
    </cfRule>
  </conditionalFormatting>
  <conditionalFormatting sqref="A2:E2 G2:T2 A3:B32 D4 D6 R3:R7 T3:T7 C8:D9 F8:G9 I8:P9 R8:T8 Q9:T9 D11 R10:R14 T10:T14 C15:C16 E15:H15 L15:O15 D16:H16 J15:J16 L16:M16 O16 Q15:U16 R17:R21 T17:T18 T20:T21 U21 C22:E23 G22:H23 J22 M22 O22:U22 I23:J23 M23:U23 D25 K25 D28 R24:R28 T24:T28 C29:C30 E29:E30 G29:H29 J29 L29:U29 F30:P30 R30:U30 T31 D32 R31:R32 T32:U32">
    <cfRule type="expression" dxfId="323" priority="43" stopIfTrue="1">
      <formula>WEEKDAY($A2,2)=7</formula>
    </cfRule>
  </conditionalFormatting>
  <conditionalFormatting sqref="F22:F23">
    <cfRule type="expression" dxfId="322" priority="46" stopIfTrue="1">
      <formula>WEEKDAY($A22,2)=6</formula>
    </cfRule>
  </conditionalFormatting>
  <conditionalFormatting sqref="L22">
    <cfRule type="expression" dxfId="321" priority="62" stopIfTrue="1">
      <formula>WEEKDAY($A22,2)=6</formula>
    </cfRule>
  </conditionalFormatting>
  <conditionalFormatting sqref="N22">
    <cfRule type="expression" dxfId="320" priority="60" stopIfTrue="1">
      <formula>WEEKDAY($A22,2)=6</formula>
    </cfRule>
  </conditionalFormatting>
  <conditionalFormatting sqref="F22:F23">
    <cfRule type="expression" dxfId="319" priority="47" stopIfTrue="1">
      <formula>WEEKDAY($A22,2)=7</formula>
    </cfRule>
  </conditionalFormatting>
  <conditionalFormatting sqref="L22">
    <cfRule type="expression" dxfId="318" priority="63" stopIfTrue="1">
      <formula>WEEKDAY($A22,2)=7</formula>
    </cfRule>
  </conditionalFormatting>
  <conditionalFormatting sqref="N22">
    <cfRule type="expression" dxfId="317" priority="61" stopIfTrue="1">
      <formula>WEEKDAY($A22,2)=7</formula>
    </cfRule>
  </conditionalFormatting>
  <conditionalFormatting sqref="M24:M28">
    <cfRule type="expression" dxfId="316" priority="66" stopIfTrue="1">
      <formula>WEEKDAY($A24,2)=6</formula>
    </cfRule>
  </conditionalFormatting>
  <conditionalFormatting sqref="M24:M28">
    <cfRule type="expression" dxfId="315" priority="67" stopIfTrue="1">
      <formula>WEEKDAY($A24,2)=7</formula>
    </cfRule>
  </conditionalFormatting>
  <conditionalFormatting sqref="D29">
    <cfRule type="expression" dxfId="314" priority="74" stopIfTrue="1">
      <formula>WEEKDAY($A29,2)=6</formula>
    </cfRule>
  </conditionalFormatting>
  <conditionalFormatting sqref="I29">
    <cfRule type="expression" dxfId="313" priority="68" stopIfTrue="1">
      <formula>WEEKDAY($A29,2)=6</formula>
    </cfRule>
  </conditionalFormatting>
  <conditionalFormatting sqref="K29">
    <cfRule type="expression" dxfId="312" priority="70" stopIfTrue="1">
      <formula>WEEKDAY($A29,2)=6</formula>
    </cfRule>
  </conditionalFormatting>
  <conditionalFormatting sqref="D29">
    <cfRule type="expression" dxfId="311" priority="75" stopIfTrue="1">
      <formula>WEEKDAY($A29,2)=7</formula>
    </cfRule>
  </conditionalFormatting>
  <conditionalFormatting sqref="I29">
    <cfRule type="expression" dxfId="310" priority="69" stopIfTrue="1">
      <formula>WEEKDAY($A29,2)=7</formula>
    </cfRule>
  </conditionalFormatting>
  <conditionalFormatting sqref="K29">
    <cfRule type="expression" dxfId="309" priority="71" stopIfTrue="1">
      <formula>WEEKDAY($A29,2)=7</formula>
    </cfRule>
  </conditionalFormatting>
  <conditionalFormatting sqref="M3:M7">
    <cfRule type="expression" dxfId="308" priority="44" stopIfTrue="1">
      <formula>WEEKDAY($A3,2)=6</formula>
    </cfRule>
  </conditionalFormatting>
  <conditionalFormatting sqref="M3:M7">
    <cfRule type="expression" dxfId="307" priority="45" stopIfTrue="1">
      <formula>WEEKDAY($A3,2)=7</formula>
    </cfRule>
  </conditionalFormatting>
  <conditionalFormatting sqref="Q30">
    <cfRule type="expression" dxfId="306" priority="72" stopIfTrue="1">
      <formula>WEEKDAY($A30,2)=6</formula>
    </cfRule>
  </conditionalFormatting>
  <conditionalFormatting sqref="Q30">
    <cfRule type="expression" dxfId="305" priority="73" stopIfTrue="1">
      <formula>WEEKDAY($A30,2)=7</formula>
    </cfRule>
  </conditionalFormatting>
  <conditionalFormatting sqref="M31:M32">
    <cfRule type="expression" dxfId="304" priority="76" stopIfTrue="1">
      <formula>WEEKDAY($A31,2)=6</formula>
    </cfRule>
  </conditionalFormatting>
  <conditionalFormatting sqref="M31:M32">
    <cfRule type="expression" dxfId="303" priority="77" stopIfTrue="1">
      <formula>WEEKDAY($A31,2)=7</formula>
    </cfRule>
  </conditionalFormatting>
  <pageMargins left="0.79015748031496102" right="0.79015748031496102" top="0.95" bottom="0.50984251968503902" header="0.79015748031496102" footer="0.50984251968503902"/>
  <pageSetup paperSize="0" scale="91" fitToWidth="0" fitToHeight="0" orientation="portrait" horizontalDpi="0" verticalDpi="0" copies="0"/>
  <headerFooter alignWithMargins="0">
    <oddHeader>&amp;L&amp;"Arial,Regular"&amp;12Zadnja sprememba:  &amp;C&amp;"Arial,Regular"&amp;D   &amp;T</oddHead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46"/>
  <sheetViews>
    <sheetView workbookViewId="0">
      <selection activeCell="G2" sqref="G2"/>
    </sheetView>
  </sheetViews>
  <sheetFormatPr baseColWidth="10" defaultRowHeight="17" customHeight="1"/>
  <cols>
    <col min="1" max="1" width="7.19921875" style="60" customWidth="1"/>
    <col min="2" max="2" width="4" style="61" customWidth="1"/>
    <col min="3" max="17" width="5.19921875" style="62" customWidth="1"/>
    <col min="18" max="18" width="5.19921875" style="62" hidden="1" customWidth="1"/>
    <col min="19" max="21" width="5.19921875" style="62" customWidth="1"/>
    <col min="22" max="32" width="4.3984375" style="62" customWidth="1"/>
    <col min="33" max="33" width="5.19921875" style="1" customWidth="1"/>
    <col min="34" max="51" width="17.19921875" style="3" hidden="1" customWidth="1"/>
    <col min="52" max="59" width="8.3984375" style="2" customWidth="1"/>
    <col min="60" max="64" width="8.3984375" style="3" customWidth="1"/>
    <col min="65" max="65" width="11" customWidth="1"/>
  </cols>
  <sheetData>
    <row r="1" spans="1:64" ht="19.5" customHeight="1">
      <c r="A1" s="24" t="s">
        <v>64</v>
      </c>
      <c r="B1" s="25"/>
      <c r="C1" s="78"/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26" t="str">
        <f>Vzorci_vnosov!$C$14</f>
        <v>HOL</v>
      </c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82" t="s">
        <v>58</v>
      </c>
      <c r="V1" s="29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G1" s="1" t="s">
        <v>78</v>
      </c>
      <c r="AH1" s="73">
        <f>$C$1</f>
        <v>0</v>
      </c>
      <c r="AI1" s="73" t="str">
        <f>$D$1</f>
        <v>ŠOŠ</v>
      </c>
      <c r="AJ1" s="73" t="str">
        <f>$E$1</f>
        <v>PIN</v>
      </c>
      <c r="AK1" s="73" t="str">
        <f>$F$1</f>
        <v>KON</v>
      </c>
      <c r="AL1" s="73" t="str">
        <f>$G$1</f>
        <v>ORO</v>
      </c>
      <c r="AM1" s="73" t="str">
        <f>$H$1</f>
        <v>MIO</v>
      </c>
      <c r="AN1" s="73" t="str">
        <f>$I$1</f>
        <v>BOŽ</v>
      </c>
      <c r="AO1" s="73" t="str">
        <f>$J$1</f>
        <v>TOM</v>
      </c>
      <c r="AP1" s="73" t="str">
        <f>$K$1</f>
        <v>MŠŠ</v>
      </c>
      <c r="AQ1" s="73" t="str">
        <f>$L$1</f>
        <v>ŽIV</v>
      </c>
      <c r="AR1" s="73" t="str">
        <f>$M$1</f>
        <v>TAL</v>
      </c>
      <c r="AS1" s="73" t="str">
        <f>$N$1</f>
        <v>PIR</v>
      </c>
      <c r="AT1" s="73" t="e">
        <f>NA()</f>
        <v>#N/A</v>
      </c>
      <c r="AU1" s="73" t="str">
        <f>$O$1</f>
        <v>HOL</v>
      </c>
      <c r="AV1" s="73" t="str">
        <f>$P$1</f>
        <v>BUT</v>
      </c>
      <c r="AW1" s="73" t="str">
        <f>$Q$1</f>
        <v>ŽRJ</v>
      </c>
      <c r="AX1" s="73" t="str">
        <f>$R$1</f>
        <v>NOV3</v>
      </c>
      <c r="AY1" s="73" t="str">
        <f>$S$1</f>
        <v>JNK</v>
      </c>
      <c r="AZ1" s="36"/>
      <c r="BA1" s="36"/>
      <c r="BB1" s="36"/>
      <c r="BC1" s="36"/>
      <c r="BD1" s="36"/>
      <c r="BE1" s="36"/>
      <c r="BF1" s="36"/>
      <c r="BG1" s="36"/>
      <c r="BH1" s="37"/>
      <c r="BI1" s="37"/>
      <c r="BJ1" s="37"/>
      <c r="BK1" s="37"/>
      <c r="BL1" s="37"/>
    </row>
    <row r="2" spans="1:64" ht="19.5" customHeight="1">
      <c r="A2" s="47">
        <v>43922</v>
      </c>
      <c r="B2" s="48" t="str">
        <f t="shared" ref="B2:B31" si="0">TEXT(A2,"Ddd")</f>
        <v>Wed</v>
      </c>
      <c r="C2" s="53" t="str">
        <f>Vzorci_vnosov!$A$11</f>
        <v>X</v>
      </c>
      <c r="D2" s="50" t="str">
        <f>Vzorci_vnosov!$A$7</f>
        <v>KVIT☻</v>
      </c>
      <c r="E2" s="49" t="str">
        <f>Vzorci_vnosov!$A$12</f>
        <v>D</v>
      </c>
      <c r="F2" s="49" t="str">
        <f>Vzorci_vnosov!$A$6</f>
        <v>KVIT</v>
      </c>
      <c r="G2" s="58" t="str">
        <f>Vzorci_vnosov!$A$28</f>
        <v>KO</v>
      </c>
      <c r="H2" s="51" t="str">
        <f>Vzorci_vnosov!$A$37</f>
        <v>Ta☺</v>
      </c>
      <c r="I2" s="49" t="str">
        <f>Vzorci_vnosov!$A$4</f>
        <v>51</v>
      </c>
      <c r="J2" s="53" t="str">
        <f>Vzorci_vnosov!$A$11</f>
        <v>X</v>
      </c>
      <c r="K2" s="49" t="str">
        <f>Vzorci_vnosov!$A$12</f>
        <v>D</v>
      </c>
      <c r="L2" s="53" t="str">
        <f>Vzorci_vnosov!$A$11</f>
        <v>X</v>
      </c>
      <c r="M2" s="52" t="s">
        <v>69</v>
      </c>
      <c r="N2" s="53" t="str">
        <f>Vzorci_vnosov!$A$25</f>
        <v>51¶</v>
      </c>
      <c r="O2" s="53" t="str">
        <f>Vzorci_vnosov!$A$11</f>
        <v>X</v>
      </c>
      <c r="P2" s="49" t="str">
        <f>Vzorci_vnosov!$A$6</f>
        <v>KVIT</v>
      </c>
      <c r="Q2" s="4" t="s">
        <v>82</v>
      </c>
      <c r="R2" s="52"/>
      <c r="S2" s="49" t="str">
        <f>Vzorci_vnosov!$A$15</f>
        <v>SO</v>
      </c>
      <c r="T2" s="52" t="s">
        <v>11</v>
      </c>
      <c r="U2" s="26" t="str">
        <f>Vzorci_vnosov!$C$18</f>
        <v>JNK</v>
      </c>
      <c r="V2" s="43">
        <f t="shared" ref="V2:V31" si="1">COUNTIF(AH2:AY2,"☻")</f>
        <v>1</v>
      </c>
      <c r="W2" s="43">
        <f t="shared" ref="W2:W31" si="2">COUNTIF(AH2:AY2,"☺")</f>
        <v>1</v>
      </c>
      <c r="X2" s="43">
        <f t="shared" ref="X2:X31" si="3">COUNTIF(C2:S2,"51")+COUNTIF(C2:S2,"51$")+COUNTIF(C2:S2,"51☻")</f>
        <v>1</v>
      </c>
      <c r="Y2" s="43">
        <f t="shared" ref="Y2:Y31" si="4">COUNTIF(C2:S2,"52")+COUNTIF(C2:S2,"52$")+COUNTIF(C2:S2,"52☻")</f>
        <v>0</v>
      </c>
      <c r="Z2" s="43">
        <f t="shared" ref="Z2:Z31" si="5">COUNTIF(C2:S2,"51¶")</f>
        <v>1</v>
      </c>
      <c r="AA2" s="43">
        <f t="shared" ref="AA2:AA31" si="6">COUNTIF(C2:S2,"52¶")</f>
        <v>0</v>
      </c>
      <c r="AB2" s="43">
        <f t="shared" ref="AB2:AB31" si="7">COUNTIF(C2:S2,"U")+COUNTIF(C2:S2,"U☻")+COUNTIF(C2:S2,"U☺")</f>
        <v>0</v>
      </c>
      <c r="AC2" s="43">
        <f t="shared" ref="AC2:AC31" si="8">COUNTIF(C2:S2,"KVIT")+COUNTIF(C2:S2,"KVIT☻")+COUNTIF(C2:S2,"kvit$")</f>
        <v>3</v>
      </c>
      <c r="AD2" s="44">
        <f t="shared" ref="AD2:AD31" si="9">COUNTBLANK(C2:S2)-3</f>
        <v>-2</v>
      </c>
      <c r="AE2" s="44">
        <f t="shared" ref="AE2:AE31" si="10">COUNTIF(C2:S2,"x")</f>
        <v>4</v>
      </c>
      <c r="AF2" s="43">
        <f t="shared" ref="AF2:AF31" si="11">COUNTIF(C2:S2,"51")+COUNTIF(C2:S2,"51☻")+COUNTIF(C2:S2,"2")+COUNTIF(C2:S2,"52")+COUNTIF(C2:S2,"52☻")+COUNTIF(C2:S2,"51$")+COUNTIF(C2:S2,"52$")</f>
        <v>1</v>
      </c>
      <c r="AG2" s="5" t="str">
        <f>Vzorci_vnosov!$A$2</f>
        <v>51☻</v>
      </c>
      <c r="AH2" s="45" t="str">
        <f t="shared" ref="AH2:AH32" si="12">RIGHT(C2,1)</f>
        <v>X</v>
      </c>
      <c r="AI2" s="45" t="str">
        <f t="shared" ref="AI2:AI32" si="13">RIGHT(D2,1)</f>
        <v>☻</v>
      </c>
      <c r="AJ2" s="45" t="str">
        <f t="shared" ref="AJ2:AJ32" si="14">RIGHT(E2,1)</f>
        <v>D</v>
      </c>
      <c r="AK2" s="45" t="str">
        <f t="shared" ref="AK2:AK32" si="15">RIGHT(F2,1)</f>
        <v>T</v>
      </c>
      <c r="AL2" s="45" t="str">
        <f t="shared" ref="AL2:AL32" si="16">RIGHT(G2,1)</f>
        <v>O</v>
      </c>
      <c r="AM2" s="45" t="str">
        <f t="shared" ref="AM2:AM32" si="17">RIGHT(H2,1)</f>
        <v>☺</v>
      </c>
      <c r="AN2" s="45" t="str">
        <f t="shared" ref="AN2:AN32" si="18">RIGHT(I2,1)</f>
        <v>1</v>
      </c>
      <c r="AO2" s="45" t="str">
        <f t="shared" ref="AO2:AO32" si="19">RIGHT(J2,1)</f>
        <v>X</v>
      </c>
      <c r="AP2" s="45" t="str">
        <f t="shared" ref="AP2:AP32" si="20">RIGHT(K2,1)</f>
        <v>D</v>
      </c>
      <c r="AQ2" s="45" t="str">
        <f t="shared" ref="AQ2:AQ32" si="21">RIGHT(L2,1)</f>
        <v>X</v>
      </c>
      <c r="AR2" s="45" t="str">
        <f t="shared" ref="AR2:AR32" si="22">RIGHT(M2,1)</f>
        <v>R</v>
      </c>
      <c r="AS2" s="45" t="str">
        <f t="shared" ref="AS2:AS32" si="23">RIGHT(N2,1)</f>
        <v>¶</v>
      </c>
      <c r="AT2" s="45" t="e">
        <f>NA()</f>
        <v>#N/A</v>
      </c>
      <c r="AU2" s="45" t="str">
        <f t="shared" ref="AU2:AU32" si="24">RIGHT(O2,1)</f>
        <v>X</v>
      </c>
      <c r="AV2" s="45" t="str">
        <f t="shared" ref="AV2:AV32" si="25">RIGHT(P2,1)</f>
        <v>T</v>
      </c>
      <c r="AW2" s="45" t="str">
        <f t="shared" ref="AW2:AW32" si="26">RIGHT(Q2,1)</f>
        <v>F</v>
      </c>
      <c r="AX2" s="45" t="str">
        <f t="shared" ref="AX2:AX32" si="27">RIGHT(R2,1)</f>
        <v/>
      </c>
      <c r="AY2" s="45" t="str">
        <f t="shared" ref="AY2:AY32" si="28">RIGHT(S2,1)</f>
        <v>O</v>
      </c>
      <c r="AZ2" s="36"/>
      <c r="BA2" s="36"/>
      <c r="BB2" s="36"/>
      <c r="BC2" s="36"/>
      <c r="BD2" s="36"/>
      <c r="BE2" s="36"/>
      <c r="BF2" s="36"/>
      <c r="BG2" s="36"/>
      <c r="BH2" s="37"/>
      <c r="BI2" s="37"/>
      <c r="BJ2" s="37"/>
      <c r="BK2" s="37"/>
      <c r="BL2" s="37"/>
    </row>
    <row r="3" spans="1:64" ht="19.5" customHeight="1">
      <c r="A3" s="47">
        <v>43923</v>
      </c>
      <c r="B3" s="48" t="str">
        <f t="shared" si="0"/>
        <v>Thu</v>
      </c>
      <c r="C3" s="53" t="str">
        <f>Vzorci_vnosov!$A$11</f>
        <v>X</v>
      </c>
      <c r="D3" s="53" t="str">
        <f>Vzorci_vnosov!$A$11</f>
        <v>X</v>
      </c>
      <c r="E3" s="49" t="str">
        <f>Vzorci_vnosov!$A$12</f>
        <v>D</v>
      </c>
      <c r="F3" s="49" t="str">
        <f>Vzorci_vnosov!$A$6</f>
        <v>KVIT</v>
      </c>
      <c r="G3" s="49" t="str">
        <f>Vzorci_vnosov!$A$5</f>
        <v>52</v>
      </c>
      <c r="H3" s="53" t="str">
        <f>Vzorci_vnosov!$A$11</f>
        <v>X</v>
      </c>
      <c r="I3" s="49" t="str">
        <f>Vzorci_vnosov!$A$8</f>
        <v>U</v>
      </c>
      <c r="J3" s="53" t="str">
        <f>Vzorci_vnosov!$A$26</f>
        <v>52¶</v>
      </c>
      <c r="K3" s="49" t="str">
        <f>Vzorci_vnosov!$A$12</f>
        <v>D</v>
      </c>
      <c r="L3" s="49" t="str">
        <f>Vzorci_vnosov!$A$4</f>
        <v>51</v>
      </c>
      <c r="M3" s="52" t="s">
        <v>69</v>
      </c>
      <c r="N3" s="49" t="str">
        <f>Vzorci_vnosov!$A$6</f>
        <v>KVIT</v>
      </c>
      <c r="O3" s="53" t="str">
        <f>Vzorci_vnosov!$A$11</f>
        <v>X</v>
      </c>
      <c r="P3" s="50" t="str">
        <f>Vzorci_vnosov!$A$7</f>
        <v>KVIT☻</v>
      </c>
      <c r="Q3" s="4" t="s">
        <v>82</v>
      </c>
      <c r="R3" s="52"/>
      <c r="S3" s="49" t="str">
        <f>Vzorci_vnosov!$A$15</f>
        <v>SO</v>
      </c>
      <c r="T3" s="52" t="s">
        <v>70</v>
      </c>
      <c r="U3" s="26" t="str">
        <f>Vzorci_vnosov!$C$18</f>
        <v>JNK</v>
      </c>
      <c r="V3" s="43">
        <f t="shared" si="1"/>
        <v>1</v>
      </c>
      <c r="W3" s="43">
        <f t="shared" si="2"/>
        <v>0</v>
      </c>
      <c r="X3" s="43">
        <f t="shared" si="3"/>
        <v>1</v>
      </c>
      <c r="Y3" s="43">
        <f t="shared" si="4"/>
        <v>1</v>
      </c>
      <c r="Z3" s="43">
        <f t="shared" si="5"/>
        <v>0</v>
      </c>
      <c r="AA3" s="43">
        <f t="shared" si="6"/>
        <v>1</v>
      </c>
      <c r="AB3" s="43">
        <f t="shared" si="7"/>
        <v>1</v>
      </c>
      <c r="AC3" s="43">
        <f t="shared" si="8"/>
        <v>3</v>
      </c>
      <c r="AD3" s="44">
        <f t="shared" si="9"/>
        <v>-2</v>
      </c>
      <c r="AE3" s="44">
        <f t="shared" si="10"/>
        <v>4</v>
      </c>
      <c r="AF3" s="43">
        <f t="shared" si="11"/>
        <v>2</v>
      </c>
      <c r="AG3" s="5" t="str">
        <f>Vzorci_vnosov!$A$3</f>
        <v>52☻</v>
      </c>
      <c r="AH3" s="45" t="str">
        <f t="shared" si="12"/>
        <v>X</v>
      </c>
      <c r="AI3" s="45" t="str">
        <f t="shared" si="13"/>
        <v>X</v>
      </c>
      <c r="AJ3" s="45" t="str">
        <f t="shared" si="14"/>
        <v>D</v>
      </c>
      <c r="AK3" s="45" t="str">
        <f t="shared" si="15"/>
        <v>T</v>
      </c>
      <c r="AL3" s="45" t="str">
        <f t="shared" si="16"/>
        <v>2</v>
      </c>
      <c r="AM3" s="45" t="str">
        <f t="shared" si="17"/>
        <v>X</v>
      </c>
      <c r="AN3" s="45" t="str">
        <f t="shared" si="18"/>
        <v>U</v>
      </c>
      <c r="AO3" s="45" t="str">
        <f t="shared" si="19"/>
        <v>¶</v>
      </c>
      <c r="AP3" s="45" t="str">
        <f t="shared" si="20"/>
        <v>D</v>
      </c>
      <c r="AQ3" s="45" t="str">
        <f t="shared" si="21"/>
        <v>1</v>
      </c>
      <c r="AR3" s="45" t="str">
        <f t="shared" si="22"/>
        <v>R</v>
      </c>
      <c r="AS3" s="45" t="str">
        <f t="shared" si="23"/>
        <v>T</v>
      </c>
      <c r="AT3" s="45" t="e">
        <f>NA()</f>
        <v>#N/A</v>
      </c>
      <c r="AU3" s="45" t="str">
        <f t="shared" si="24"/>
        <v>X</v>
      </c>
      <c r="AV3" s="45" t="str">
        <f t="shared" si="25"/>
        <v>☻</v>
      </c>
      <c r="AW3" s="45" t="str">
        <f t="shared" si="26"/>
        <v>F</v>
      </c>
      <c r="AX3" s="45" t="str">
        <f t="shared" si="27"/>
        <v/>
      </c>
      <c r="AY3" s="45" t="str">
        <f t="shared" si="28"/>
        <v>O</v>
      </c>
      <c r="AZ3" s="4"/>
      <c r="BA3" s="4"/>
      <c r="BB3" s="4"/>
      <c r="BC3" s="4"/>
      <c r="BD3" s="4"/>
      <c r="BE3" s="4"/>
      <c r="BF3" s="4"/>
      <c r="BG3" s="4"/>
      <c r="BH3" s="46"/>
      <c r="BI3" s="46"/>
      <c r="BJ3" s="46"/>
      <c r="BK3" s="46"/>
      <c r="BL3" s="46"/>
    </row>
    <row r="4" spans="1:64" ht="19.5" customHeight="1">
      <c r="A4" s="47">
        <v>43924</v>
      </c>
      <c r="B4" s="48" t="str">
        <f t="shared" si="0"/>
        <v>Fri</v>
      </c>
      <c r="C4" s="53" t="str">
        <f>Vzorci_vnosov!$A$11</f>
        <v>X</v>
      </c>
      <c r="D4" s="52" t="s">
        <v>75</v>
      </c>
      <c r="E4" s="49" t="str">
        <f>Vzorci_vnosov!$A$12</f>
        <v>D</v>
      </c>
      <c r="F4" s="50" t="str">
        <f>Vzorci_vnosov!$A$7</f>
        <v>KVIT☻</v>
      </c>
      <c r="G4" s="51" t="str">
        <f>Vzorci_vnosov!$A$23</f>
        <v>51☺</v>
      </c>
      <c r="H4" s="49" t="str">
        <f>Vzorci_vnosov!$A$4</f>
        <v>51</v>
      </c>
      <c r="I4" s="49" t="str">
        <f>Vzorci_vnosov!$A$5</f>
        <v>52</v>
      </c>
      <c r="J4" s="49" t="str">
        <f>Vzorci_vnosov!$A$6</f>
        <v>KVIT</v>
      </c>
      <c r="K4" s="49" t="str">
        <f>Vzorci_vnosov!$A$12</f>
        <v>D</v>
      </c>
      <c r="L4" s="49" t="str">
        <f>Vzorci_vnosov!$A$5</f>
        <v>52</v>
      </c>
      <c r="M4" s="52" t="s">
        <v>69</v>
      </c>
      <c r="N4" s="49" t="str">
        <f>Vzorci_vnosov!$A$6</f>
        <v>KVIT</v>
      </c>
      <c r="O4" s="53" t="str">
        <f>Vzorci_vnosov!$A$11</f>
        <v>X</v>
      </c>
      <c r="P4" s="53" t="str">
        <f>Vzorci_vnosov!$A$11</f>
        <v>X</v>
      </c>
      <c r="Q4" s="4" t="s">
        <v>82</v>
      </c>
      <c r="R4" s="52"/>
      <c r="S4" s="49" t="str">
        <f>Vzorci_vnosov!$A$15</f>
        <v>SO</v>
      </c>
      <c r="T4" s="52" t="s">
        <v>9</v>
      </c>
      <c r="U4" s="26" t="str">
        <f>Vzorci_vnosov!$C$16</f>
        <v>ŽRJ</v>
      </c>
      <c r="V4" s="43">
        <f t="shared" si="1"/>
        <v>1</v>
      </c>
      <c r="W4" s="43">
        <f t="shared" si="2"/>
        <v>1</v>
      </c>
      <c r="X4" s="43">
        <f t="shared" si="3"/>
        <v>1</v>
      </c>
      <c r="Y4" s="43">
        <f t="shared" si="4"/>
        <v>2</v>
      </c>
      <c r="Z4" s="43">
        <f t="shared" si="5"/>
        <v>0</v>
      </c>
      <c r="AA4" s="43">
        <f t="shared" si="6"/>
        <v>0</v>
      </c>
      <c r="AB4" s="43">
        <f t="shared" si="7"/>
        <v>0</v>
      </c>
      <c r="AC4" s="43">
        <f t="shared" si="8"/>
        <v>3</v>
      </c>
      <c r="AD4" s="44">
        <f t="shared" si="9"/>
        <v>-2</v>
      </c>
      <c r="AE4" s="44">
        <f t="shared" si="10"/>
        <v>3</v>
      </c>
      <c r="AF4" s="43">
        <f t="shared" si="11"/>
        <v>3</v>
      </c>
      <c r="AG4" s="5" t="str">
        <f>Vzorci_vnosov!$A$4</f>
        <v>51</v>
      </c>
      <c r="AH4" s="45" t="str">
        <f t="shared" si="12"/>
        <v>X</v>
      </c>
      <c r="AI4" s="45" t="str">
        <f t="shared" si="13"/>
        <v>F</v>
      </c>
      <c r="AJ4" s="45" t="str">
        <f t="shared" si="14"/>
        <v>D</v>
      </c>
      <c r="AK4" s="45" t="str">
        <f t="shared" si="15"/>
        <v>☻</v>
      </c>
      <c r="AL4" s="45" t="str">
        <f t="shared" si="16"/>
        <v>☺</v>
      </c>
      <c r="AM4" s="45" t="str">
        <f t="shared" si="17"/>
        <v>1</v>
      </c>
      <c r="AN4" s="45" t="str">
        <f t="shared" si="18"/>
        <v>2</v>
      </c>
      <c r="AO4" s="45" t="str">
        <f t="shared" si="19"/>
        <v>T</v>
      </c>
      <c r="AP4" s="45" t="str">
        <f t="shared" si="20"/>
        <v>D</v>
      </c>
      <c r="AQ4" s="45" t="str">
        <f t="shared" si="21"/>
        <v>2</v>
      </c>
      <c r="AR4" s="45" t="str">
        <f t="shared" si="22"/>
        <v>R</v>
      </c>
      <c r="AS4" s="45" t="str">
        <f t="shared" si="23"/>
        <v>T</v>
      </c>
      <c r="AT4" s="45" t="e">
        <f>NA()</f>
        <v>#N/A</v>
      </c>
      <c r="AU4" s="45" t="str">
        <f t="shared" si="24"/>
        <v>X</v>
      </c>
      <c r="AV4" s="45" t="str">
        <f t="shared" si="25"/>
        <v>X</v>
      </c>
      <c r="AW4" s="45" t="str">
        <f t="shared" si="26"/>
        <v>F</v>
      </c>
      <c r="AX4" s="45" t="str">
        <f t="shared" si="27"/>
        <v/>
      </c>
      <c r="AY4" s="45" t="str">
        <f t="shared" si="28"/>
        <v>O</v>
      </c>
      <c r="AZ4" s="4"/>
      <c r="BA4" s="4"/>
      <c r="BB4" s="4"/>
      <c r="BC4" s="4"/>
      <c r="BD4" s="4"/>
      <c r="BE4" s="4"/>
      <c r="BF4" s="4"/>
      <c r="BG4" s="4"/>
      <c r="BH4" s="46"/>
      <c r="BI4" s="46"/>
      <c r="BJ4" s="46"/>
      <c r="BK4" s="46"/>
      <c r="BL4" s="46"/>
    </row>
    <row r="5" spans="1:64" ht="19.5" customHeight="1">
      <c r="A5" s="47">
        <v>43925</v>
      </c>
      <c r="B5" s="48" t="str">
        <f t="shared" si="0"/>
        <v>Sat</v>
      </c>
      <c r="C5" s="52"/>
      <c r="D5" s="52"/>
      <c r="E5" s="52"/>
      <c r="F5" s="52"/>
      <c r="G5" s="52"/>
      <c r="H5" s="42" t="str">
        <f>Vzorci_vnosov!$A$21</f>
        <v>☺</v>
      </c>
      <c r="I5" s="52"/>
      <c r="J5" s="52"/>
      <c r="K5" s="52"/>
      <c r="L5" s="52"/>
      <c r="M5" s="52"/>
      <c r="N5" s="41" t="str">
        <f>Vzorci_vnosov!$A$14</f>
        <v>☻</v>
      </c>
      <c r="O5" s="52"/>
      <c r="P5" s="52"/>
      <c r="Q5" s="52"/>
      <c r="R5" s="52"/>
      <c r="S5" s="52"/>
      <c r="T5" s="52" t="s">
        <v>11</v>
      </c>
      <c r="U5" s="78" t="s">
        <v>3</v>
      </c>
      <c r="V5" s="43">
        <f t="shared" si="1"/>
        <v>1</v>
      </c>
      <c r="W5" s="43">
        <f t="shared" si="2"/>
        <v>1</v>
      </c>
      <c r="X5" s="43">
        <f t="shared" si="3"/>
        <v>0</v>
      </c>
      <c r="Y5" s="43">
        <f t="shared" si="4"/>
        <v>0</v>
      </c>
      <c r="Z5" s="43">
        <f t="shared" si="5"/>
        <v>0</v>
      </c>
      <c r="AA5" s="43">
        <f t="shared" si="6"/>
        <v>0</v>
      </c>
      <c r="AB5" s="43">
        <f t="shared" si="7"/>
        <v>0</v>
      </c>
      <c r="AC5" s="43">
        <f t="shared" si="8"/>
        <v>0</v>
      </c>
      <c r="AD5" s="44">
        <f t="shared" si="9"/>
        <v>12</v>
      </c>
      <c r="AE5" s="44">
        <f t="shared" si="10"/>
        <v>0</v>
      </c>
      <c r="AF5" s="43">
        <f t="shared" si="11"/>
        <v>0</v>
      </c>
      <c r="AG5" s="5" t="str">
        <f>Vzorci_vnosov!$A$5</f>
        <v>52</v>
      </c>
      <c r="AH5" s="45" t="str">
        <f t="shared" si="12"/>
        <v/>
      </c>
      <c r="AI5" s="45" t="str">
        <f t="shared" si="13"/>
        <v/>
      </c>
      <c r="AJ5" s="45" t="str">
        <f t="shared" si="14"/>
        <v/>
      </c>
      <c r="AK5" s="45" t="str">
        <f t="shared" si="15"/>
        <v/>
      </c>
      <c r="AL5" s="45" t="str">
        <f t="shared" si="16"/>
        <v/>
      </c>
      <c r="AM5" s="45" t="str">
        <f t="shared" si="17"/>
        <v>☺</v>
      </c>
      <c r="AN5" s="45" t="str">
        <f t="shared" si="18"/>
        <v/>
      </c>
      <c r="AO5" s="45" t="str">
        <f t="shared" si="19"/>
        <v/>
      </c>
      <c r="AP5" s="45" t="str">
        <f t="shared" si="20"/>
        <v/>
      </c>
      <c r="AQ5" s="45" t="str">
        <f t="shared" si="21"/>
        <v/>
      </c>
      <c r="AR5" s="45" t="str">
        <f t="shared" si="22"/>
        <v/>
      </c>
      <c r="AS5" s="45" t="str">
        <f t="shared" si="23"/>
        <v>☻</v>
      </c>
      <c r="AT5" s="45" t="e">
        <f>NA()</f>
        <v>#N/A</v>
      </c>
      <c r="AU5" s="45" t="str">
        <f t="shared" si="24"/>
        <v/>
      </c>
      <c r="AV5" s="45" t="str">
        <f t="shared" si="25"/>
        <v/>
      </c>
      <c r="AW5" s="45" t="str">
        <f t="shared" si="26"/>
        <v/>
      </c>
      <c r="AX5" s="45" t="str">
        <f t="shared" si="27"/>
        <v/>
      </c>
      <c r="AY5" s="45" t="str">
        <f t="shared" si="28"/>
        <v/>
      </c>
      <c r="AZ5" s="4"/>
      <c r="BA5" s="4"/>
      <c r="BB5" s="4"/>
      <c r="BC5" s="4"/>
      <c r="BD5" s="4"/>
      <c r="BE5" s="4"/>
      <c r="BF5" s="4"/>
      <c r="BG5" s="4"/>
      <c r="BH5" s="46"/>
      <c r="BI5" s="46"/>
      <c r="BJ5" s="46"/>
      <c r="BK5" s="46"/>
      <c r="BL5" s="46"/>
    </row>
    <row r="6" spans="1:64" ht="19.5" customHeight="1">
      <c r="A6" s="47">
        <v>43926</v>
      </c>
      <c r="B6" s="48" t="str">
        <f t="shared" si="0"/>
        <v>Sun</v>
      </c>
      <c r="C6" s="52"/>
      <c r="D6" s="52"/>
      <c r="E6" s="52"/>
      <c r="F6" s="41" t="str">
        <f>Vzorci_vnosov!$A$14</f>
        <v>☻</v>
      </c>
      <c r="G6" s="52"/>
      <c r="H6" s="52"/>
      <c r="I6" s="42" t="str">
        <f>Vzorci_vnosov!$A$21</f>
        <v>☺</v>
      </c>
      <c r="J6" s="52"/>
      <c r="K6" s="52"/>
      <c r="L6" s="52"/>
      <c r="M6" s="52"/>
      <c r="N6" s="52"/>
      <c r="O6" s="52"/>
      <c r="P6" s="52"/>
      <c r="Q6" s="52"/>
      <c r="R6" s="52"/>
      <c r="S6" s="52"/>
      <c r="T6" s="52" t="s">
        <v>13</v>
      </c>
      <c r="U6" s="78" t="s">
        <v>3</v>
      </c>
      <c r="V6" s="43">
        <f t="shared" si="1"/>
        <v>1</v>
      </c>
      <c r="W6" s="43">
        <f t="shared" si="2"/>
        <v>1</v>
      </c>
      <c r="X6" s="43">
        <f t="shared" si="3"/>
        <v>0</v>
      </c>
      <c r="Y6" s="43">
        <f t="shared" si="4"/>
        <v>0</v>
      </c>
      <c r="Z6" s="43">
        <f t="shared" si="5"/>
        <v>0</v>
      </c>
      <c r="AA6" s="43">
        <f t="shared" si="6"/>
        <v>0</v>
      </c>
      <c r="AB6" s="43">
        <f t="shared" si="7"/>
        <v>0</v>
      </c>
      <c r="AC6" s="43">
        <f t="shared" si="8"/>
        <v>0</v>
      </c>
      <c r="AD6" s="44">
        <f t="shared" si="9"/>
        <v>12</v>
      </c>
      <c r="AE6" s="44">
        <f t="shared" si="10"/>
        <v>0</v>
      </c>
      <c r="AF6" s="43">
        <f t="shared" si="11"/>
        <v>0</v>
      </c>
      <c r="AG6" s="5" t="str">
        <f>Vzorci_vnosov!$A$6</f>
        <v>KVIT</v>
      </c>
      <c r="AH6" s="45" t="str">
        <f t="shared" si="12"/>
        <v/>
      </c>
      <c r="AI6" s="45" t="str">
        <f t="shared" si="13"/>
        <v/>
      </c>
      <c r="AJ6" s="45" t="str">
        <f t="shared" si="14"/>
        <v/>
      </c>
      <c r="AK6" s="45" t="str">
        <f t="shared" si="15"/>
        <v>☻</v>
      </c>
      <c r="AL6" s="45" t="str">
        <f t="shared" si="16"/>
        <v/>
      </c>
      <c r="AM6" s="45" t="str">
        <f t="shared" si="17"/>
        <v/>
      </c>
      <c r="AN6" s="45" t="str">
        <f t="shared" si="18"/>
        <v>☺</v>
      </c>
      <c r="AO6" s="45" t="str">
        <f t="shared" si="19"/>
        <v/>
      </c>
      <c r="AP6" s="45" t="str">
        <f t="shared" si="20"/>
        <v/>
      </c>
      <c r="AQ6" s="45" t="str">
        <f t="shared" si="21"/>
        <v/>
      </c>
      <c r="AR6" s="45" t="str">
        <f t="shared" si="22"/>
        <v/>
      </c>
      <c r="AS6" s="45" t="str">
        <f t="shared" si="23"/>
        <v/>
      </c>
      <c r="AT6" s="45" t="e">
        <f>NA()</f>
        <v>#N/A</v>
      </c>
      <c r="AU6" s="45" t="str">
        <f t="shared" si="24"/>
        <v/>
      </c>
      <c r="AV6" s="45" t="str">
        <f t="shared" si="25"/>
        <v/>
      </c>
      <c r="AW6" s="45" t="str">
        <f t="shared" si="26"/>
        <v/>
      </c>
      <c r="AX6" s="45" t="str">
        <f t="shared" si="27"/>
        <v/>
      </c>
      <c r="AY6" s="45" t="str">
        <f t="shared" si="28"/>
        <v/>
      </c>
      <c r="AZ6" s="4"/>
      <c r="BA6" s="4"/>
      <c r="BB6" s="4"/>
      <c r="BC6" s="4"/>
      <c r="BD6" s="4"/>
      <c r="BE6" s="4"/>
      <c r="BF6" s="4"/>
      <c r="BG6" s="4"/>
      <c r="BH6" s="46"/>
      <c r="BI6" s="46"/>
      <c r="BJ6" s="46"/>
      <c r="BK6" s="46"/>
      <c r="BL6" s="46"/>
    </row>
    <row r="7" spans="1:64" ht="19.5" customHeight="1">
      <c r="A7" s="47">
        <v>43927</v>
      </c>
      <c r="B7" s="48" t="str">
        <f t="shared" si="0"/>
        <v>Mon</v>
      </c>
      <c r="C7" s="53" t="str">
        <f>Vzorci_vnosov!$A$11</f>
        <v>X</v>
      </c>
      <c r="D7" s="49" t="str">
        <f>Vzorci_vnosov!$A$12</f>
        <v>D</v>
      </c>
      <c r="E7" s="50" t="str">
        <f>Vzorci_vnosov!$A$7</f>
        <v>KVIT☻</v>
      </c>
      <c r="F7" s="53" t="str">
        <f>Vzorci_vnosov!$A$11</f>
        <v>X</v>
      </c>
      <c r="G7" s="58" t="str">
        <f>Vzorci_vnosov!$A$28</f>
        <v>KO</v>
      </c>
      <c r="H7" s="49" t="str">
        <f>Vzorci_vnosov!$A$12</f>
        <v>D</v>
      </c>
      <c r="I7" s="53" t="str">
        <f>Vzorci_vnosov!$A$11</f>
        <v>X</v>
      </c>
      <c r="J7" s="49" t="str">
        <f>Vzorci_vnosov!$A$12</f>
        <v>D</v>
      </c>
      <c r="K7" s="49" t="str">
        <f>Vzorci_vnosov!$A$6</f>
        <v>KVIT</v>
      </c>
      <c r="L7" s="49" t="str">
        <f>Vzorci_vnosov!$A$5</f>
        <v>52</v>
      </c>
      <c r="M7" s="52" t="s">
        <v>69</v>
      </c>
      <c r="N7" s="49" t="str">
        <f>Vzorci_vnosov!$A$4</f>
        <v>51</v>
      </c>
      <c r="O7" s="49" t="str">
        <f>Vzorci_vnosov!$A$12</f>
        <v>D</v>
      </c>
      <c r="P7" s="49" t="str">
        <f>Vzorci_vnosov!$A$6</f>
        <v>KVIT</v>
      </c>
      <c r="Q7" s="4" t="s">
        <v>82</v>
      </c>
      <c r="R7" s="52"/>
      <c r="S7" s="49" t="str">
        <f>Vzorci_vnosov!$A$15</f>
        <v>SO</v>
      </c>
      <c r="T7" s="52" t="s">
        <v>70</v>
      </c>
      <c r="U7" s="26" t="str">
        <f>Vzorci_vnosov!$C$3</f>
        <v>ŠOŠ</v>
      </c>
      <c r="V7" s="43">
        <f t="shared" si="1"/>
        <v>1</v>
      </c>
      <c r="W7" s="43">
        <f t="shared" si="2"/>
        <v>0</v>
      </c>
      <c r="X7" s="43">
        <f t="shared" si="3"/>
        <v>1</v>
      </c>
      <c r="Y7" s="43">
        <f t="shared" si="4"/>
        <v>1</v>
      </c>
      <c r="Z7" s="43">
        <f t="shared" si="5"/>
        <v>0</v>
      </c>
      <c r="AA7" s="43">
        <f t="shared" si="6"/>
        <v>0</v>
      </c>
      <c r="AB7" s="43">
        <f t="shared" si="7"/>
        <v>0</v>
      </c>
      <c r="AC7" s="43">
        <f t="shared" si="8"/>
        <v>3</v>
      </c>
      <c r="AD7" s="44">
        <f t="shared" si="9"/>
        <v>-2</v>
      </c>
      <c r="AE7" s="44">
        <f t="shared" si="10"/>
        <v>3</v>
      </c>
      <c r="AF7" s="43">
        <f t="shared" si="11"/>
        <v>2</v>
      </c>
      <c r="AG7" s="7" t="str">
        <f>Vzorci_vnosov!$A$7</f>
        <v>KVIT☻</v>
      </c>
      <c r="AH7" s="45" t="str">
        <f t="shared" si="12"/>
        <v>X</v>
      </c>
      <c r="AI7" s="45" t="str">
        <f t="shared" si="13"/>
        <v>D</v>
      </c>
      <c r="AJ7" s="45" t="str">
        <f t="shared" si="14"/>
        <v>☻</v>
      </c>
      <c r="AK7" s="45" t="str">
        <f t="shared" si="15"/>
        <v>X</v>
      </c>
      <c r="AL7" s="45" t="str">
        <f t="shared" si="16"/>
        <v>O</v>
      </c>
      <c r="AM7" s="45" t="str">
        <f t="shared" si="17"/>
        <v>D</v>
      </c>
      <c r="AN7" s="45" t="str">
        <f t="shared" si="18"/>
        <v>X</v>
      </c>
      <c r="AO7" s="45" t="str">
        <f t="shared" si="19"/>
        <v>D</v>
      </c>
      <c r="AP7" s="45" t="str">
        <f t="shared" si="20"/>
        <v>T</v>
      </c>
      <c r="AQ7" s="45" t="str">
        <f t="shared" si="21"/>
        <v>2</v>
      </c>
      <c r="AR7" s="45" t="str">
        <f t="shared" si="22"/>
        <v>R</v>
      </c>
      <c r="AS7" s="45" t="str">
        <f t="shared" si="23"/>
        <v>1</v>
      </c>
      <c r="AT7" s="45" t="e">
        <f>NA()</f>
        <v>#N/A</v>
      </c>
      <c r="AU7" s="45" t="str">
        <f t="shared" si="24"/>
        <v>D</v>
      </c>
      <c r="AV7" s="45" t="str">
        <f t="shared" si="25"/>
        <v>T</v>
      </c>
      <c r="AW7" s="45" t="str">
        <f t="shared" si="26"/>
        <v>F</v>
      </c>
      <c r="AX7" s="45" t="str">
        <f t="shared" si="27"/>
        <v/>
      </c>
      <c r="AY7" s="45" t="str">
        <f t="shared" si="28"/>
        <v>O</v>
      </c>
      <c r="AZ7" s="4"/>
      <c r="BA7" s="4"/>
      <c r="BB7" s="4"/>
      <c r="BC7" s="4"/>
      <c r="BD7" s="4"/>
      <c r="BE7" s="4"/>
      <c r="BF7" s="4"/>
      <c r="BG7" s="4"/>
      <c r="BH7" s="46"/>
      <c r="BI7" s="46"/>
      <c r="BJ7" s="46"/>
      <c r="BK7" s="46"/>
      <c r="BL7" s="46"/>
    </row>
    <row r="8" spans="1:64" ht="19.5" customHeight="1">
      <c r="A8" s="47">
        <v>43928</v>
      </c>
      <c r="B8" s="48" t="str">
        <f t="shared" si="0"/>
        <v>Tue</v>
      </c>
      <c r="C8" s="53" t="str">
        <f>Vzorci_vnosov!$A$11</f>
        <v>X</v>
      </c>
      <c r="D8" s="49" t="str">
        <f>Vzorci_vnosov!$A$12</f>
        <v>D</v>
      </c>
      <c r="E8" s="53" t="str">
        <f>Vzorci_vnosov!$A$11</f>
        <v>X</v>
      </c>
      <c r="F8" s="49" t="str">
        <f>Vzorci_vnosov!$A$6</f>
        <v>KVIT</v>
      </c>
      <c r="G8" s="58" t="str">
        <f>Vzorci_vnosov!$A$28</f>
        <v>KO</v>
      </c>
      <c r="H8" s="49" t="str">
        <f>Vzorci_vnosov!$A$12</f>
        <v>D</v>
      </c>
      <c r="I8" s="53" t="str">
        <f>Vzorci_vnosov!$A$26</f>
        <v>52¶</v>
      </c>
      <c r="J8" s="49" t="str">
        <f>Vzorci_vnosov!$A$12</f>
        <v>D</v>
      </c>
      <c r="K8" s="49" t="str">
        <f>Vzorci_vnosov!$A$6</f>
        <v>KVIT</v>
      </c>
      <c r="L8" s="49" t="str">
        <f>Vzorci_vnosov!$A$5</f>
        <v>52</v>
      </c>
      <c r="M8" s="52" t="s">
        <v>69</v>
      </c>
      <c r="N8" s="49" t="str">
        <f>Vzorci_vnosov!$A$4</f>
        <v>51</v>
      </c>
      <c r="O8" s="49" t="str">
        <f>Vzorci_vnosov!$A$12</f>
        <v>D</v>
      </c>
      <c r="P8" s="49" t="str">
        <f>Vzorci_vnosov!$A$6</f>
        <v>KVIT</v>
      </c>
      <c r="Q8" s="4" t="s">
        <v>82</v>
      </c>
      <c r="R8" s="52"/>
      <c r="S8" s="51" t="str">
        <f>Vzorci_vnosov!$A$23</f>
        <v>51☺</v>
      </c>
      <c r="T8" s="52" t="s">
        <v>72</v>
      </c>
      <c r="U8" s="26" t="str">
        <f>Vzorci_vnosov!$C$3</f>
        <v>ŠOŠ</v>
      </c>
      <c r="V8" s="43">
        <f t="shared" si="1"/>
        <v>0</v>
      </c>
      <c r="W8" s="43">
        <f t="shared" si="2"/>
        <v>1</v>
      </c>
      <c r="X8" s="43">
        <f t="shared" si="3"/>
        <v>1</v>
      </c>
      <c r="Y8" s="43">
        <f t="shared" si="4"/>
        <v>1</v>
      </c>
      <c r="Z8" s="43">
        <f t="shared" si="5"/>
        <v>0</v>
      </c>
      <c r="AA8" s="43">
        <f t="shared" si="6"/>
        <v>1</v>
      </c>
      <c r="AB8" s="43">
        <f t="shared" si="7"/>
        <v>0</v>
      </c>
      <c r="AC8" s="43">
        <f t="shared" si="8"/>
        <v>3</v>
      </c>
      <c r="AD8" s="44">
        <f t="shared" si="9"/>
        <v>-2</v>
      </c>
      <c r="AE8" s="44">
        <f t="shared" si="10"/>
        <v>2</v>
      </c>
      <c r="AF8" s="43">
        <f t="shared" si="11"/>
        <v>2</v>
      </c>
      <c r="AG8" s="5" t="str">
        <f>Vzorci_vnosov!$A$8</f>
        <v>U</v>
      </c>
      <c r="AH8" s="45" t="str">
        <f t="shared" si="12"/>
        <v>X</v>
      </c>
      <c r="AI8" s="45" t="str">
        <f t="shared" si="13"/>
        <v>D</v>
      </c>
      <c r="AJ8" s="45" t="str">
        <f t="shared" si="14"/>
        <v>X</v>
      </c>
      <c r="AK8" s="45" t="str">
        <f t="shared" si="15"/>
        <v>T</v>
      </c>
      <c r="AL8" s="45" t="str">
        <f t="shared" si="16"/>
        <v>O</v>
      </c>
      <c r="AM8" s="45" t="str">
        <f t="shared" si="17"/>
        <v>D</v>
      </c>
      <c r="AN8" s="45" t="str">
        <f t="shared" si="18"/>
        <v>¶</v>
      </c>
      <c r="AO8" s="45" t="str">
        <f t="shared" si="19"/>
        <v>D</v>
      </c>
      <c r="AP8" s="45" t="str">
        <f t="shared" si="20"/>
        <v>T</v>
      </c>
      <c r="AQ8" s="45" t="str">
        <f t="shared" si="21"/>
        <v>2</v>
      </c>
      <c r="AR8" s="45" t="str">
        <f t="shared" si="22"/>
        <v>R</v>
      </c>
      <c r="AS8" s="45" t="str">
        <f t="shared" si="23"/>
        <v>1</v>
      </c>
      <c r="AT8" s="45" t="e">
        <f>NA()</f>
        <v>#N/A</v>
      </c>
      <c r="AU8" s="45" t="str">
        <f t="shared" si="24"/>
        <v>D</v>
      </c>
      <c r="AV8" s="45" t="str">
        <f t="shared" si="25"/>
        <v>T</v>
      </c>
      <c r="AW8" s="45" t="str">
        <f t="shared" si="26"/>
        <v>F</v>
      </c>
      <c r="AX8" s="45" t="str">
        <f t="shared" si="27"/>
        <v/>
      </c>
      <c r="AY8" s="45" t="str">
        <f t="shared" si="28"/>
        <v>☺</v>
      </c>
      <c r="AZ8" s="4" t="s">
        <v>27</v>
      </c>
      <c r="BA8" s="4"/>
      <c r="BB8" s="4"/>
      <c r="BC8" s="4"/>
      <c r="BD8" s="4"/>
      <c r="BE8" s="4"/>
      <c r="BF8" s="4"/>
      <c r="BG8" s="4"/>
      <c r="BH8" s="46"/>
      <c r="BI8" s="46"/>
      <c r="BJ8" s="46"/>
      <c r="BK8" s="46"/>
      <c r="BL8" s="46"/>
    </row>
    <row r="9" spans="1:64" ht="19.5" customHeight="1">
      <c r="A9" s="47">
        <v>43929</v>
      </c>
      <c r="B9" s="48" t="str">
        <f t="shared" si="0"/>
        <v>Wed</v>
      </c>
      <c r="C9" s="53" t="str">
        <f>Vzorci_vnosov!$A$11</f>
        <v>X</v>
      </c>
      <c r="D9" s="49" t="str">
        <f>Vzorci_vnosov!$A$12</f>
        <v>D</v>
      </c>
      <c r="E9" s="49" t="str">
        <f>Vzorci_vnosov!$A$5</f>
        <v>52</v>
      </c>
      <c r="F9" s="50" t="str">
        <f>Vzorci_vnosov!$A$7</f>
        <v>KVIT☻</v>
      </c>
      <c r="G9" s="58" t="str">
        <f>Vzorci_vnosov!$A$28</f>
        <v>KO</v>
      </c>
      <c r="H9" s="49" t="str">
        <f>Vzorci_vnosov!$A$12</f>
        <v>D</v>
      </c>
      <c r="I9" s="49" t="str">
        <f>Vzorci_vnosov!$A$4</f>
        <v>51</v>
      </c>
      <c r="J9" s="49" t="str">
        <f>Vzorci_vnosov!$A$12</f>
        <v>D</v>
      </c>
      <c r="K9" s="49" t="str">
        <f>Vzorci_vnosov!$A$6</f>
        <v>KVIT</v>
      </c>
      <c r="L9" s="51" t="str">
        <f>Vzorci_vnosov!$A$40</f>
        <v>Rf☺</v>
      </c>
      <c r="M9" s="52" t="s">
        <v>69</v>
      </c>
      <c r="N9" s="53" t="str">
        <f>Vzorci_vnosov!$A$26</f>
        <v>52¶</v>
      </c>
      <c r="O9" s="49" t="str">
        <f>Vzorci_vnosov!$A$12</f>
        <v>D</v>
      </c>
      <c r="P9" s="49" t="str">
        <f>Vzorci_vnosov!$A$6</f>
        <v>KVIT</v>
      </c>
      <c r="Q9" s="4" t="s">
        <v>82</v>
      </c>
      <c r="R9" s="52"/>
      <c r="S9" s="53" t="str">
        <f>Vzorci_vnosov!$A$11</f>
        <v>X</v>
      </c>
      <c r="T9" s="52" t="s">
        <v>19</v>
      </c>
      <c r="U9" s="26" t="str">
        <f>Vzorci_vnosov!$C$3</f>
        <v>ŠOŠ</v>
      </c>
      <c r="V9" s="43">
        <f t="shared" si="1"/>
        <v>1</v>
      </c>
      <c r="W9" s="43">
        <f t="shared" si="2"/>
        <v>1</v>
      </c>
      <c r="X9" s="43">
        <f t="shared" si="3"/>
        <v>1</v>
      </c>
      <c r="Y9" s="43">
        <f t="shared" si="4"/>
        <v>1</v>
      </c>
      <c r="Z9" s="43">
        <f t="shared" si="5"/>
        <v>0</v>
      </c>
      <c r="AA9" s="43">
        <f t="shared" si="6"/>
        <v>1</v>
      </c>
      <c r="AB9" s="43">
        <f t="shared" si="7"/>
        <v>0</v>
      </c>
      <c r="AC9" s="43">
        <f t="shared" si="8"/>
        <v>3</v>
      </c>
      <c r="AD9" s="44">
        <f t="shared" si="9"/>
        <v>-2</v>
      </c>
      <c r="AE9" s="44">
        <f t="shared" si="10"/>
        <v>2</v>
      </c>
      <c r="AF9" s="43">
        <f t="shared" si="11"/>
        <v>2</v>
      </c>
      <c r="AG9" s="5" t="str">
        <f>Vzorci_vnosov!$A$9</f>
        <v>U☻</v>
      </c>
      <c r="AH9" s="45" t="str">
        <f t="shared" si="12"/>
        <v>X</v>
      </c>
      <c r="AI9" s="45" t="str">
        <f t="shared" si="13"/>
        <v>D</v>
      </c>
      <c r="AJ9" s="45" t="str">
        <f t="shared" si="14"/>
        <v>2</v>
      </c>
      <c r="AK9" s="45" t="str">
        <f t="shared" si="15"/>
        <v>☻</v>
      </c>
      <c r="AL9" s="45" t="str">
        <f t="shared" si="16"/>
        <v>O</v>
      </c>
      <c r="AM9" s="45" t="str">
        <f t="shared" si="17"/>
        <v>D</v>
      </c>
      <c r="AN9" s="45" t="str">
        <f t="shared" si="18"/>
        <v>1</v>
      </c>
      <c r="AO9" s="45" t="str">
        <f t="shared" si="19"/>
        <v>D</v>
      </c>
      <c r="AP9" s="45" t="str">
        <f t="shared" si="20"/>
        <v>T</v>
      </c>
      <c r="AQ9" s="45" t="str">
        <f t="shared" si="21"/>
        <v>☺</v>
      </c>
      <c r="AR9" s="45" t="str">
        <f t="shared" si="22"/>
        <v>R</v>
      </c>
      <c r="AS9" s="45" t="str">
        <f t="shared" si="23"/>
        <v>¶</v>
      </c>
      <c r="AT9" s="45" t="e">
        <f>NA()</f>
        <v>#N/A</v>
      </c>
      <c r="AU9" s="45" t="str">
        <f t="shared" si="24"/>
        <v>D</v>
      </c>
      <c r="AV9" s="45" t="str">
        <f t="shared" si="25"/>
        <v>T</v>
      </c>
      <c r="AW9" s="45" t="str">
        <f t="shared" si="26"/>
        <v>F</v>
      </c>
      <c r="AX9" s="45" t="str">
        <f t="shared" si="27"/>
        <v/>
      </c>
      <c r="AY9" s="45" t="str">
        <f t="shared" si="28"/>
        <v>X</v>
      </c>
      <c r="AZ9" s="4"/>
      <c r="BA9" s="4"/>
      <c r="BB9" s="4"/>
      <c r="BC9" s="4"/>
      <c r="BD9" s="4"/>
      <c r="BE9" s="4"/>
      <c r="BF9" s="4"/>
      <c r="BG9" s="4"/>
      <c r="BH9" s="46"/>
      <c r="BI9" s="46"/>
      <c r="BJ9" s="46"/>
      <c r="BK9" s="46"/>
      <c r="BL9" s="46"/>
    </row>
    <row r="10" spans="1:64" ht="19.5" customHeight="1">
      <c r="A10" s="47">
        <v>43930</v>
      </c>
      <c r="B10" s="48" t="str">
        <f t="shared" si="0"/>
        <v>Thu</v>
      </c>
      <c r="C10" s="53" t="str">
        <f>Vzorci_vnosov!$A$11</f>
        <v>X</v>
      </c>
      <c r="D10" s="52" t="s">
        <v>75</v>
      </c>
      <c r="E10" s="49" t="str">
        <f>Vzorci_vnosov!$A$4</f>
        <v>51</v>
      </c>
      <c r="F10" s="53" t="str">
        <f>Vzorci_vnosov!$A$11</f>
        <v>X</v>
      </c>
      <c r="G10" s="53" t="str">
        <f>Vzorci_vnosov!$A$26</f>
        <v>52¶</v>
      </c>
      <c r="H10" s="49" t="str">
        <f>Vzorci_vnosov!$A$12</f>
        <v>D</v>
      </c>
      <c r="I10" s="49" t="str">
        <f>Vzorci_vnosov!$A$5</f>
        <v>52</v>
      </c>
      <c r="J10" s="49" t="str">
        <f>Vzorci_vnosov!$A$12</f>
        <v>D</v>
      </c>
      <c r="K10" s="49" t="str">
        <f>Vzorci_vnosov!$A$6</f>
        <v>KVIT</v>
      </c>
      <c r="L10" s="53" t="str">
        <f>Vzorci_vnosov!$A$11</f>
        <v>X</v>
      </c>
      <c r="M10" s="52" t="s">
        <v>69</v>
      </c>
      <c r="N10" s="4" t="s">
        <v>81</v>
      </c>
      <c r="O10" s="53" t="str">
        <f>Vzorci_vnosov!$A$11</f>
        <v>X</v>
      </c>
      <c r="P10" s="49" t="str">
        <f>Vzorci_vnosov!$A$6</f>
        <v>KVIT</v>
      </c>
      <c r="Q10" s="4" t="s">
        <v>82</v>
      </c>
      <c r="R10" s="52"/>
      <c r="S10" s="49" t="str">
        <f>Vzorci_vnosov!$A$15</f>
        <v>SO</v>
      </c>
      <c r="T10" s="52" t="s">
        <v>80</v>
      </c>
      <c r="U10" s="26" t="str">
        <f>Vzorci_vnosov!$C$4</f>
        <v>PIN</v>
      </c>
      <c r="V10" s="43">
        <f t="shared" si="1"/>
        <v>0</v>
      </c>
      <c r="W10" s="43">
        <f t="shared" si="2"/>
        <v>0</v>
      </c>
      <c r="X10" s="43">
        <f t="shared" si="3"/>
        <v>1</v>
      </c>
      <c r="Y10" s="43">
        <f t="shared" si="4"/>
        <v>1</v>
      </c>
      <c r="Z10" s="43">
        <f t="shared" si="5"/>
        <v>0</v>
      </c>
      <c r="AA10" s="43">
        <f t="shared" si="6"/>
        <v>1</v>
      </c>
      <c r="AB10" s="43">
        <f t="shared" si="7"/>
        <v>0</v>
      </c>
      <c r="AC10" s="43">
        <f t="shared" si="8"/>
        <v>2</v>
      </c>
      <c r="AD10" s="44">
        <f t="shared" si="9"/>
        <v>-2</v>
      </c>
      <c r="AE10" s="44">
        <f t="shared" si="10"/>
        <v>4</v>
      </c>
      <c r="AF10" s="43">
        <f t="shared" si="11"/>
        <v>2</v>
      </c>
      <c r="AG10" s="5" t="str">
        <f>Vzorci_vnosov!$A$10</f>
        <v>12-20</v>
      </c>
      <c r="AH10" s="45" t="str">
        <f t="shared" si="12"/>
        <v>X</v>
      </c>
      <c r="AI10" s="45" t="str">
        <f t="shared" si="13"/>
        <v>F</v>
      </c>
      <c r="AJ10" s="45" t="str">
        <f t="shared" si="14"/>
        <v>1</v>
      </c>
      <c r="AK10" s="45" t="str">
        <f t="shared" si="15"/>
        <v>X</v>
      </c>
      <c r="AL10" s="45" t="str">
        <f t="shared" si="16"/>
        <v>¶</v>
      </c>
      <c r="AM10" s="45" t="str">
        <f t="shared" si="17"/>
        <v>D</v>
      </c>
      <c r="AN10" s="45" t="str">
        <f t="shared" si="18"/>
        <v>2</v>
      </c>
      <c r="AO10" s="45" t="str">
        <f t="shared" si="19"/>
        <v>D</v>
      </c>
      <c r="AP10" s="45" t="str">
        <f t="shared" si="20"/>
        <v>T</v>
      </c>
      <c r="AQ10" s="45" t="str">
        <f t="shared" si="21"/>
        <v>X</v>
      </c>
      <c r="AR10" s="45" t="str">
        <f t="shared" si="22"/>
        <v>R</v>
      </c>
      <c r="AS10" s="45" t="str">
        <f t="shared" si="23"/>
        <v>S</v>
      </c>
      <c r="AT10" s="45" t="e">
        <f>NA()</f>
        <v>#N/A</v>
      </c>
      <c r="AU10" s="45" t="str">
        <f t="shared" si="24"/>
        <v>X</v>
      </c>
      <c r="AV10" s="45" t="str">
        <f t="shared" si="25"/>
        <v>T</v>
      </c>
      <c r="AW10" s="45" t="str">
        <f t="shared" si="26"/>
        <v>F</v>
      </c>
      <c r="AX10" s="45" t="str">
        <f t="shared" si="27"/>
        <v/>
      </c>
      <c r="AY10" s="45" t="str">
        <f t="shared" si="28"/>
        <v>O</v>
      </c>
      <c r="AZ10" s="26" t="str">
        <f>Vzorci_vnosov!$C$13</f>
        <v>PIR</v>
      </c>
      <c r="BA10" s="4"/>
      <c r="BB10" s="4"/>
      <c r="BC10" s="4"/>
      <c r="BD10" s="4"/>
      <c r="BE10" s="4"/>
      <c r="BF10" s="4"/>
      <c r="BG10" s="4"/>
      <c r="BH10" s="46"/>
      <c r="BI10" s="46"/>
      <c r="BJ10" s="46"/>
      <c r="BK10" s="46"/>
      <c r="BL10" s="46"/>
    </row>
    <row r="11" spans="1:64" ht="19.5" customHeight="1">
      <c r="A11" s="47">
        <v>43931</v>
      </c>
      <c r="B11" s="48" t="str">
        <f t="shared" si="0"/>
        <v>Fri</v>
      </c>
      <c r="C11" s="53" t="str">
        <f>Vzorci_vnosov!$A$11</f>
        <v>X</v>
      </c>
      <c r="D11" s="49" t="str">
        <f>Vzorci_vnosov!$A$12</f>
        <v>D</v>
      </c>
      <c r="E11" s="49" t="str">
        <f>Vzorci_vnosov!$A$6</f>
        <v>KVIT</v>
      </c>
      <c r="F11" s="53" t="str">
        <f>Vzorci_vnosov!$A$26</f>
        <v>52¶</v>
      </c>
      <c r="G11" s="51" t="str">
        <f>Vzorci_vnosov!$A$23</f>
        <v>51☺</v>
      </c>
      <c r="H11" s="49" t="str">
        <f>Vzorci_vnosov!$A$12</f>
        <v>D</v>
      </c>
      <c r="I11" s="49" t="str">
        <f>Vzorci_vnosov!$A$8</f>
        <v>U</v>
      </c>
      <c r="J11" s="49" t="str">
        <f>Vzorci_vnosov!$A$12</f>
        <v>D</v>
      </c>
      <c r="K11" s="50" t="str">
        <f>Vzorci_vnosov!$A$7</f>
        <v>KVIT☻</v>
      </c>
      <c r="L11" s="49" t="str">
        <f>Vzorci_vnosov!$A$5</f>
        <v>52</v>
      </c>
      <c r="M11" s="52" t="s">
        <v>69</v>
      </c>
      <c r="N11" s="4" t="s">
        <v>82</v>
      </c>
      <c r="O11" s="53" t="str">
        <f>Vzorci_vnosov!$A$11</f>
        <v>X</v>
      </c>
      <c r="P11" s="49" t="str">
        <f>Vzorci_vnosov!$A$6</f>
        <v>KVIT</v>
      </c>
      <c r="Q11" s="4" t="s">
        <v>82</v>
      </c>
      <c r="R11" s="52"/>
      <c r="S11" s="49" t="str">
        <f>Vzorci_vnosov!$A$15</f>
        <v>SO</v>
      </c>
      <c r="T11" s="52" t="s">
        <v>9</v>
      </c>
      <c r="U11" s="26" t="str">
        <f>Vzorci_vnosov!$C$18</f>
        <v>JNK</v>
      </c>
      <c r="V11" s="43">
        <f t="shared" si="1"/>
        <v>1</v>
      </c>
      <c r="W11" s="43">
        <f t="shared" si="2"/>
        <v>1</v>
      </c>
      <c r="X11" s="43">
        <f t="shared" si="3"/>
        <v>0</v>
      </c>
      <c r="Y11" s="43">
        <f t="shared" si="4"/>
        <v>1</v>
      </c>
      <c r="Z11" s="43">
        <f t="shared" si="5"/>
        <v>0</v>
      </c>
      <c r="AA11" s="43">
        <f t="shared" si="6"/>
        <v>1</v>
      </c>
      <c r="AB11" s="43">
        <f t="shared" si="7"/>
        <v>1</v>
      </c>
      <c r="AC11" s="43">
        <f t="shared" si="8"/>
        <v>3</v>
      </c>
      <c r="AD11" s="44">
        <f t="shared" si="9"/>
        <v>-2</v>
      </c>
      <c r="AE11" s="44">
        <f t="shared" si="10"/>
        <v>2</v>
      </c>
      <c r="AF11" s="43">
        <f t="shared" si="11"/>
        <v>1</v>
      </c>
      <c r="AG11" s="8" t="str">
        <f>Vzorci_vnosov!$A$11</f>
        <v>X</v>
      </c>
      <c r="AH11" s="45" t="str">
        <f t="shared" si="12"/>
        <v>X</v>
      </c>
      <c r="AI11" s="45" t="str">
        <f t="shared" si="13"/>
        <v>D</v>
      </c>
      <c r="AJ11" s="45" t="str">
        <f t="shared" si="14"/>
        <v>T</v>
      </c>
      <c r="AK11" s="45" t="str">
        <f t="shared" si="15"/>
        <v>¶</v>
      </c>
      <c r="AL11" s="45" t="str">
        <f t="shared" si="16"/>
        <v>☺</v>
      </c>
      <c r="AM11" s="45" t="str">
        <f t="shared" si="17"/>
        <v>D</v>
      </c>
      <c r="AN11" s="45" t="str">
        <f t="shared" si="18"/>
        <v>U</v>
      </c>
      <c r="AO11" s="45" t="str">
        <f t="shared" si="19"/>
        <v>D</v>
      </c>
      <c r="AP11" s="45" t="str">
        <f t="shared" si="20"/>
        <v>☻</v>
      </c>
      <c r="AQ11" s="45" t="str">
        <f t="shared" si="21"/>
        <v>2</v>
      </c>
      <c r="AR11" s="45" t="str">
        <f t="shared" si="22"/>
        <v>R</v>
      </c>
      <c r="AS11" s="45" t="str">
        <f t="shared" si="23"/>
        <v>F</v>
      </c>
      <c r="AT11" s="45" t="e">
        <f>NA()</f>
        <v>#N/A</v>
      </c>
      <c r="AU11" s="45" t="str">
        <f t="shared" si="24"/>
        <v>X</v>
      </c>
      <c r="AV11" s="45" t="str">
        <f t="shared" si="25"/>
        <v>T</v>
      </c>
      <c r="AW11" s="45" t="str">
        <f t="shared" si="26"/>
        <v>F</v>
      </c>
      <c r="AX11" s="45" t="str">
        <f t="shared" si="27"/>
        <v/>
      </c>
      <c r="AY11" s="45" t="str">
        <f t="shared" si="28"/>
        <v>O</v>
      </c>
      <c r="AZ11" s="4" t="s">
        <v>70</v>
      </c>
      <c r="BA11" s="4"/>
      <c r="BB11" s="4"/>
      <c r="BC11" s="4" t="s">
        <v>78</v>
      </c>
      <c r="BD11" s="4"/>
      <c r="BE11" s="4"/>
      <c r="BF11" s="4"/>
      <c r="BG11" s="4"/>
      <c r="BH11" s="46"/>
      <c r="BI11" s="46"/>
      <c r="BJ11" s="46"/>
      <c r="BK11" s="46"/>
      <c r="BL11" s="46"/>
    </row>
    <row r="12" spans="1:64" ht="19.5" customHeight="1">
      <c r="A12" s="47">
        <v>43932</v>
      </c>
      <c r="B12" s="48" t="str">
        <f t="shared" si="0"/>
        <v>Sat</v>
      </c>
      <c r="C12" s="52"/>
      <c r="D12" s="52"/>
      <c r="E12" s="52"/>
      <c r="F12" s="52"/>
      <c r="G12" s="52"/>
      <c r="H12" s="52"/>
      <c r="I12" s="52"/>
      <c r="J12" s="52"/>
      <c r="K12" s="52"/>
      <c r="L12" s="42" t="str">
        <f>Vzorci_vnosov!$A$21</f>
        <v>☺</v>
      </c>
      <c r="M12" s="52"/>
      <c r="N12" s="52"/>
      <c r="O12" s="52"/>
      <c r="P12" s="41" t="str">
        <f>Vzorci_vnosov!$A$14</f>
        <v>☻</v>
      </c>
      <c r="Q12" s="52"/>
      <c r="R12" s="52"/>
      <c r="S12" s="52"/>
      <c r="T12" s="52" t="s">
        <v>19</v>
      </c>
      <c r="U12" s="78" t="s">
        <v>32</v>
      </c>
      <c r="V12" s="43">
        <f t="shared" si="1"/>
        <v>1</v>
      </c>
      <c r="W12" s="43">
        <f t="shared" si="2"/>
        <v>1</v>
      </c>
      <c r="X12" s="43">
        <f t="shared" si="3"/>
        <v>0</v>
      </c>
      <c r="Y12" s="43">
        <f t="shared" si="4"/>
        <v>0</v>
      </c>
      <c r="Z12" s="43">
        <f t="shared" si="5"/>
        <v>0</v>
      </c>
      <c r="AA12" s="43">
        <f t="shared" si="6"/>
        <v>0</v>
      </c>
      <c r="AB12" s="43">
        <f t="shared" si="7"/>
        <v>0</v>
      </c>
      <c r="AC12" s="43">
        <f t="shared" si="8"/>
        <v>0</v>
      </c>
      <c r="AD12" s="44">
        <f t="shared" si="9"/>
        <v>12</v>
      </c>
      <c r="AE12" s="44">
        <f t="shared" si="10"/>
        <v>0</v>
      </c>
      <c r="AF12" s="43">
        <f t="shared" si="11"/>
        <v>0</v>
      </c>
      <c r="AG12" s="5" t="str">
        <f>Vzorci_vnosov!$A$12</f>
        <v>D</v>
      </c>
      <c r="AH12" s="45" t="str">
        <f t="shared" si="12"/>
        <v/>
      </c>
      <c r="AI12" s="45" t="str">
        <f t="shared" si="13"/>
        <v/>
      </c>
      <c r="AJ12" s="45" t="str">
        <f t="shared" si="14"/>
        <v/>
      </c>
      <c r="AK12" s="45" t="str">
        <f t="shared" si="15"/>
        <v/>
      </c>
      <c r="AL12" s="45" t="str">
        <f t="shared" si="16"/>
        <v/>
      </c>
      <c r="AM12" s="45" t="str">
        <f t="shared" si="17"/>
        <v/>
      </c>
      <c r="AN12" s="45" t="str">
        <f t="shared" si="18"/>
        <v/>
      </c>
      <c r="AO12" s="45" t="str">
        <f t="shared" si="19"/>
        <v/>
      </c>
      <c r="AP12" s="45" t="str">
        <f t="shared" si="20"/>
        <v/>
      </c>
      <c r="AQ12" s="45" t="str">
        <f t="shared" si="21"/>
        <v>☺</v>
      </c>
      <c r="AR12" s="45" t="str">
        <f t="shared" si="22"/>
        <v/>
      </c>
      <c r="AS12" s="45" t="str">
        <f t="shared" si="23"/>
        <v/>
      </c>
      <c r="AT12" s="45" t="e">
        <f>NA()</f>
        <v>#N/A</v>
      </c>
      <c r="AU12" s="45" t="str">
        <f t="shared" si="24"/>
        <v/>
      </c>
      <c r="AV12" s="45" t="str">
        <f t="shared" si="25"/>
        <v>☻</v>
      </c>
      <c r="AW12" s="45" t="str">
        <f t="shared" si="26"/>
        <v/>
      </c>
      <c r="AX12" s="45" t="str">
        <f t="shared" si="27"/>
        <v/>
      </c>
      <c r="AY12" s="45" t="str">
        <f t="shared" si="28"/>
        <v/>
      </c>
      <c r="AZ12" s="4"/>
      <c r="BA12" s="4"/>
      <c r="BB12" s="4"/>
      <c r="BC12" s="4"/>
      <c r="BD12" s="4"/>
      <c r="BE12" s="4"/>
      <c r="BF12" s="4"/>
      <c r="BG12" s="4"/>
      <c r="BH12" s="46"/>
      <c r="BI12" s="46"/>
      <c r="BJ12" s="46"/>
      <c r="BK12" s="46"/>
      <c r="BL12" s="46"/>
    </row>
    <row r="13" spans="1:64" ht="19.5" customHeight="1">
      <c r="A13" s="47">
        <v>43933</v>
      </c>
      <c r="B13" s="48" t="str">
        <f t="shared" si="0"/>
        <v>Sun</v>
      </c>
      <c r="C13" s="52"/>
      <c r="D13" s="52"/>
      <c r="E13" s="52"/>
      <c r="F13" s="52"/>
      <c r="G13" s="52"/>
      <c r="H13" s="52"/>
      <c r="I13" s="42" t="str">
        <f>Vzorci_vnosov!$A$21</f>
        <v>☺</v>
      </c>
      <c r="J13" s="52"/>
      <c r="K13" s="41" t="str">
        <f>Vzorci_vnosov!$A$14</f>
        <v>☻</v>
      </c>
      <c r="L13" s="52"/>
      <c r="M13" s="52"/>
      <c r="N13" s="52"/>
      <c r="O13" s="52"/>
      <c r="P13" s="52"/>
      <c r="Q13" s="52"/>
      <c r="R13" s="52"/>
      <c r="S13" s="52"/>
      <c r="T13" s="52" t="s">
        <v>13</v>
      </c>
      <c r="U13" s="78" t="s">
        <v>7</v>
      </c>
      <c r="V13" s="43">
        <f t="shared" si="1"/>
        <v>1</v>
      </c>
      <c r="W13" s="43">
        <f t="shared" si="2"/>
        <v>1</v>
      </c>
      <c r="X13" s="43">
        <f t="shared" si="3"/>
        <v>0</v>
      </c>
      <c r="Y13" s="43">
        <f t="shared" si="4"/>
        <v>0</v>
      </c>
      <c r="Z13" s="43">
        <f t="shared" si="5"/>
        <v>0</v>
      </c>
      <c r="AA13" s="43">
        <f t="shared" si="6"/>
        <v>0</v>
      </c>
      <c r="AB13" s="43">
        <f t="shared" si="7"/>
        <v>0</v>
      </c>
      <c r="AC13" s="43">
        <f t="shared" si="8"/>
        <v>0</v>
      </c>
      <c r="AD13" s="44">
        <f t="shared" si="9"/>
        <v>12</v>
      </c>
      <c r="AE13" s="44">
        <f t="shared" si="10"/>
        <v>0</v>
      </c>
      <c r="AF13" s="43">
        <f t="shared" si="11"/>
        <v>0</v>
      </c>
      <c r="AG13" s="5" t="str">
        <f>Vzorci_vnosov!$A$13</f>
        <v>BOL</v>
      </c>
      <c r="AH13" s="45" t="str">
        <f t="shared" si="12"/>
        <v/>
      </c>
      <c r="AI13" s="45" t="str">
        <f t="shared" si="13"/>
        <v/>
      </c>
      <c r="AJ13" s="45" t="str">
        <f t="shared" si="14"/>
        <v/>
      </c>
      <c r="AK13" s="45" t="str">
        <f t="shared" si="15"/>
        <v/>
      </c>
      <c r="AL13" s="45" t="str">
        <f t="shared" si="16"/>
        <v/>
      </c>
      <c r="AM13" s="45" t="str">
        <f t="shared" si="17"/>
        <v/>
      </c>
      <c r="AN13" s="45" t="str">
        <f t="shared" si="18"/>
        <v>☺</v>
      </c>
      <c r="AO13" s="45" t="str">
        <f t="shared" si="19"/>
        <v/>
      </c>
      <c r="AP13" s="45" t="str">
        <f t="shared" si="20"/>
        <v>☻</v>
      </c>
      <c r="AQ13" s="45" t="str">
        <f t="shared" si="21"/>
        <v/>
      </c>
      <c r="AR13" s="45" t="str">
        <f t="shared" si="22"/>
        <v/>
      </c>
      <c r="AS13" s="45" t="str">
        <f t="shared" si="23"/>
        <v/>
      </c>
      <c r="AT13" s="45" t="e">
        <f>NA()</f>
        <v>#N/A</v>
      </c>
      <c r="AU13" s="45" t="str">
        <f t="shared" si="24"/>
        <v/>
      </c>
      <c r="AV13" s="45" t="str">
        <f t="shared" si="25"/>
        <v/>
      </c>
      <c r="AW13" s="45" t="str">
        <f t="shared" si="26"/>
        <v/>
      </c>
      <c r="AX13" s="45" t="str">
        <f t="shared" si="27"/>
        <v/>
      </c>
      <c r="AY13" s="45" t="str">
        <f t="shared" si="28"/>
        <v/>
      </c>
      <c r="AZ13" s="26" t="str">
        <f>Vzorci_vnosov!$C$9</f>
        <v>TOM</v>
      </c>
      <c r="BA13" s="4"/>
      <c r="BB13" s="4"/>
      <c r="BC13" s="4"/>
      <c r="BD13" s="4"/>
      <c r="BE13" s="4"/>
      <c r="BF13" s="4"/>
      <c r="BG13" s="4"/>
      <c r="BH13" s="46"/>
      <c r="BI13" s="46"/>
      <c r="BJ13" s="46"/>
      <c r="BK13" s="46"/>
      <c r="BL13" s="46"/>
    </row>
    <row r="14" spans="1:64" ht="19.5" customHeight="1">
      <c r="A14" s="47">
        <v>43934</v>
      </c>
      <c r="B14" s="48" t="str">
        <f t="shared" si="0"/>
        <v>Mon</v>
      </c>
      <c r="C14" s="53" t="str">
        <f>Vzorci_vnosov!$A$11</f>
        <v>X</v>
      </c>
      <c r="D14" s="53" t="str">
        <f>Vzorci_vnosov!$A$11</f>
        <v>X</v>
      </c>
      <c r="E14" s="53" t="str">
        <f>Vzorci_vnosov!$A$11</f>
        <v>X</v>
      </c>
      <c r="F14" s="53" t="str">
        <f>Vzorci_vnosov!$A$11</f>
        <v>X</v>
      </c>
      <c r="G14" s="53" t="str">
        <f>Vzorci_vnosov!$A$11</f>
        <v>X</v>
      </c>
      <c r="H14" s="53" t="str">
        <f>Vzorci_vnosov!$A$11</f>
        <v>X</v>
      </c>
      <c r="I14" s="53" t="str">
        <f>Vzorci_vnosov!$A$11</f>
        <v>X</v>
      </c>
      <c r="J14" s="53" t="str">
        <f>Vzorci_vnosov!$A$11</f>
        <v>X</v>
      </c>
      <c r="K14" s="53" t="str">
        <f>Vzorci_vnosov!$A$11</f>
        <v>X</v>
      </c>
      <c r="L14" s="53" t="str">
        <f>Vzorci_vnosov!$A$11</f>
        <v>X</v>
      </c>
      <c r="M14" s="53" t="str">
        <f>Vzorci_vnosov!$A$11</f>
        <v>X</v>
      </c>
      <c r="N14" s="53" t="str">
        <f>Vzorci_vnosov!$A$11</f>
        <v>X</v>
      </c>
      <c r="O14" s="53" t="str">
        <f>Vzorci_vnosov!$A$11</f>
        <v>X</v>
      </c>
      <c r="P14" s="53" t="str">
        <f>Vzorci_vnosov!$A$11</f>
        <v>X</v>
      </c>
      <c r="Q14" s="53" t="str">
        <f>Vzorci_vnosov!$A$11</f>
        <v>X</v>
      </c>
      <c r="R14" s="52"/>
      <c r="S14" s="42" t="str">
        <f>Vzorci_vnosov!$A$21</f>
        <v>☺</v>
      </c>
      <c r="T14" s="53" t="s">
        <v>71</v>
      </c>
      <c r="U14" s="53" t="s">
        <v>3</v>
      </c>
      <c r="V14" s="43">
        <f t="shared" si="1"/>
        <v>0</v>
      </c>
      <c r="W14" s="43">
        <f t="shared" si="2"/>
        <v>1</v>
      </c>
      <c r="X14" s="43">
        <f t="shared" si="3"/>
        <v>0</v>
      </c>
      <c r="Y14" s="43">
        <f t="shared" si="4"/>
        <v>0</v>
      </c>
      <c r="Z14" s="43">
        <f t="shared" si="5"/>
        <v>0</v>
      </c>
      <c r="AA14" s="43">
        <f t="shared" si="6"/>
        <v>0</v>
      </c>
      <c r="AB14" s="43">
        <f t="shared" si="7"/>
        <v>0</v>
      </c>
      <c r="AC14" s="43">
        <f t="shared" si="8"/>
        <v>0</v>
      </c>
      <c r="AD14" s="44">
        <f t="shared" si="9"/>
        <v>-2</v>
      </c>
      <c r="AE14" s="44">
        <f t="shared" si="10"/>
        <v>15</v>
      </c>
      <c r="AF14" s="43">
        <f t="shared" si="11"/>
        <v>0</v>
      </c>
      <c r="AG14" s="9" t="str">
        <f>Vzorci_vnosov!$A$14</f>
        <v>☻</v>
      </c>
      <c r="AH14" s="45" t="str">
        <f t="shared" si="12"/>
        <v>X</v>
      </c>
      <c r="AI14" s="45" t="str">
        <f t="shared" si="13"/>
        <v>X</v>
      </c>
      <c r="AJ14" s="45" t="str">
        <f t="shared" si="14"/>
        <v>X</v>
      </c>
      <c r="AK14" s="45" t="str">
        <f t="shared" si="15"/>
        <v>X</v>
      </c>
      <c r="AL14" s="45" t="str">
        <f t="shared" si="16"/>
        <v>X</v>
      </c>
      <c r="AM14" s="45" t="str">
        <f t="shared" si="17"/>
        <v>X</v>
      </c>
      <c r="AN14" s="45" t="str">
        <f t="shared" si="18"/>
        <v>X</v>
      </c>
      <c r="AO14" s="45" t="str">
        <f t="shared" si="19"/>
        <v>X</v>
      </c>
      <c r="AP14" s="45" t="str">
        <f t="shared" si="20"/>
        <v>X</v>
      </c>
      <c r="AQ14" s="45" t="str">
        <f t="shared" si="21"/>
        <v>X</v>
      </c>
      <c r="AR14" s="45" t="str">
        <f t="shared" si="22"/>
        <v>X</v>
      </c>
      <c r="AS14" s="45" t="str">
        <f t="shared" si="23"/>
        <v>X</v>
      </c>
      <c r="AT14" s="45" t="e">
        <f>NA()</f>
        <v>#N/A</v>
      </c>
      <c r="AU14" s="45" t="str">
        <f t="shared" si="24"/>
        <v>X</v>
      </c>
      <c r="AV14" s="45" t="str">
        <f t="shared" si="25"/>
        <v>X</v>
      </c>
      <c r="AW14" s="45" t="str">
        <f t="shared" si="26"/>
        <v>X</v>
      </c>
      <c r="AX14" s="45" t="str">
        <f t="shared" si="27"/>
        <v/>
      </c>
      <c r="AY14" s="45" t="str">
        <f t="shared" si="28"/>
        <v>☺</v>
      </c>
      <c r="AZ14" s="4"/>
      <c r="BA14" s="4"/>
      <c r="BB14" s="4"/>
      <c r="BC14" s="4"/>
      <c r="BD14" s="4"/>
      <c r="BE14" s="4"/>
      <c r="BF14" s="4"/>
      <c r="BG14" s="4"/>
      <c r="BH14" s="46"/>
      <c r="BI14" s="46"/>
      <c r="BJ14" s="46"/>
      <c r="BK14" s="46"/>
      <c r="BL14" s="46"/>
    </row>
    <row r="15" spans="1:64" ht="19.5" customHeight="1">
      <c r="A15" s="47">
        <v>43935</v>
      </c>
      <c r="B15" s="48" t="str">
        <f t="shared" si="0"/>
        <v>Tue</v>
      </c>
      <c r="C15" s="53" t="str">
        <f>Vzorci_vnosov!$A$11</f>
        <v>X</v>
      </c>
      <c r="D15" s="49" t="str">
        <f>Vzorci_vnosov!$A$8</f>
        <v>U</v>
      </c>
      <c r="E15" s="50" t="str">
        <f>Vzorci_vnosov!$A$7</f>
        <v>KVIT☻</v>
      </c>
      <c r="F15" s="49" t="str">
        <f>Vzorci_vnosov!$A$6</f>
        <v>KVIT</v>
      </c>
      <c r="G15" s="58" t="str">
        <f>Vzorci_vnosov!$A$28</f>
        <v>KO</v>
      </c>
      <c r="H15" s="49" t="str">
        <f>Vzorci_vnosov!$A$12</f>
        <v>D</v>
      </c>
      <c r="I15" s="49" t="str">
        <f>Vzorci_vnosov!$A$4</f>
        <v>51</v>
      </c>
      <c r="J15" s="49" t="str">
        <f>Vzorci_vnosov!$A$5</f>
        <v>52</v>
      </c>
      <c r="K15" s="49" t="str">
        <f>Vzorci_vnosov!$A$6</f>
        <v>KVIT</v>
      </c>
      <c r="L15" s="51" t="str">
        <f>Vzorci_vnosov!$A$23</f>
        <v>51☺</v>
      </c>
      <c r="M15" s="52" t="s">
        <v>69</v>
      </c>
      <c r="N15" s="4" t="s">
        <v>82</v>
      </c>
      <c r="O15" s="53" t="str">
        <f>Vzorci_vnosov!$A$26</f>
        <v>52¶</v>
      </c>
      <c r="P15" s="49" t="str">
        <f>Vzorci_vnosov!$A$12</f>
        <v>D</v>
      </c>
      <c r="Q15" s="4" t="s">
        <v>82</v>
      </c>
      <c r="R15" s="52"/>
      <c r="S15" s="53" t="str">
        <f>Vzorci_vnosov!$A$11</f>
        <v>X</v>
      </c>
      <c r="T15" s="52" t="s">
        <v>19</v>
      </c>
      <c r="U15" s="26" t="s">
        <v>3</v>
      </c>
      <c r="V15" s="43">
        <f t="shared" si="1"/>
        <v>1</v>
      </c>
      <c r="W15" s="43">
        <f t="shared" si="2"/>
        <v>1</v>
      </c>
      <c r="X15" s="43">
        <f t="shared" si="3"/>
        <v>1</v>
      </c>
      <c r="Y15" s="43">
        <f t="shared" si="4"/>
        <v>1</v>
      </c>
      <c r="Z15" s="43">
        <f t="shared" si="5"/>
        <v>0</v>
      </c>
      <c r="AA15" s="43">
        <f t="shared" si="6"/>
        <v>1</v>
      </c>
      <c r="AB15" s="43">
        <f t="shared" si="7"/>
        <v>1</v>
      </c>
      <c r="AC15" s="43">
        <f t="shared" si="8"/>
        <v>3</v>
      </c>
      <c r="AD15" s="44">
        <f t="shared" si="9"/>
        <v>-2</v>
      </c>
      <c r="AE15" s="44">
        <f t="shared" si="10"/>
        <v>2</v>
      </c>
      <c r="AF15" s="43">
        <f t="shared" si="11"/>
        <v>2</v>
      </c>
      <c r="AG15" s="5" t="str">
        <f>Vzorci_vnosov!$A$15</f>
        <v>SO</v>
      </c>
      <c r="AH15" s="45" t="str">
        <f t="shared" si="12"/>
        <v>X</v>
      </c>
      <c r="AI15" s="45" t="str">
        <f t="shared" si="13"/>
        <v>U</v>
      </c>
      <c r="AJ15" s="45" t="str">
        <f t="shared" si="14"/>
        <v>☻</v>
      </c>
      <c r="AK15" s="45" t="str">
        <f t="shared" si="15"/>
        <v>T</v>
      </c>
      <c r="AL15" s="45" t="str">
        <f t="shared" si="16"/>
        <v>O</v>
      </c>
      <c r="AM15" s="45" t="str">
        <f t="shared" si="17"/>
        <v>D</v>
      </c>
      <c r="AN15" s="45" t="str">
        <f t="shared" si="18"/>
        <v>1</v>
      </c>
      <c r="AO15" s="45" t="str">
        <f t="shared" si="19"/>
        <v>2</v>
      </c>
      <c r="AP15" s="45" t="str">
        <f t="shared" si="20"/>
        <v>T</v>
      </c>
      <c r="AQ15" s="45" t="str">
        <f t="shared" si="21"/>
        <v>☺</v>
      </c>
      <c r="AR15" s="45" t="str">
        <f t="shared" si="22"/>
        <v>R</v>
      </c>
      <c r="AS15" s="45" t="str">
        <f t="shared" si="23"/>
        <v>F</v>
      </c>
      <c r="AT15" s="45" t="e">
        <f>NA()</f>
        <v>#N/A</v>
      </c>
      <c r="AU15" s="45" t="str">
        <f t="shared" si="24"/>
        <v>¶</v>
      </c>
      <c r="AV15" s="45" t="str">
        <f t="shared" si="25"/>
        <v>D</v>
      </c>
      <c r="AW15" s="45" t="str">
        <f t="shared" si="26"/>
        <v>F</v>
      </c>
      <c r="AX15" s="45" t="str">
        <f t="shared" si="27"/>
        <v/>
      </c>
      <c r="AY15" s="45" t="str">
        <f t="shared" si="28"/>
        <v>X</v>
      </c>
      <c r="AZ15" s="4"/>
      <c r="BA15" s="4"/>
      <c r="BB15" s="4"/>
      <c r="BC15" s="4"/>
      <c r="BD15" s="4"/>
      <c r="BE15" s="4"/>
      <c r="BF15" s="4"/>
      <c r="BG15" s="4"/>
      <c r="BH15" s="46"/>
      <c r="BI15" s="46"/>
      <c r="BJ15" s="46"/>
      <c r="BK15" s="46"/>
      <c r="BL15" s="46"/>
    </row>
    <row r="16" spans="1:64" ht="19.5" customHeight="1">
      <c r="A16" s="47">
        <v>43936</v>
      </c>
      <c r="B16" s="48" t="str">
        <f t="shared" si="0"/>
        <v>Wed</v>
      </c>
      <c r="C16" s="53" t="str">
        <f>Vzorci_vnosov!$A$11</f>
        <v>X</v>
      </c>
      <c r="D16" s="50" t="str">
        <f>Vzorci_vnosov!$A$7</f>
        <v>KVIT☻</v>
      </c>
      <c r="E16" s="53" t="str">
        <f>Vzorci_vnosov!$A$11</f>
        <v>X</v>
      </c>
      <c r="F16" s="53" t="str">
        <f>Vzorci_vnosov!$A$38</f>
        <v>Rf</v>
      </c>
      <c r="G16" s="58" t="str">
        <f>Vzorci_vnosov!$A$28</f>
        <v>KO</v>
      </c>
      <c r="H16" s="49" t="str">
        <f>Vzorci_vnosov!$A$12</f>
        <v>D</v>
      </c>
      <c r="I16" s="49" t="str">
        <f>Vzorci_vnosov!$A$5</f>
        <v>52</v>
      </c>
      <c r="J16" s="51" t="str">
        <f>Vzorci_vnosov!$A$23</f>
        <v>51☺</v>
      </c>
      <c r="K16" s="49" t="str">
        <f>Vzorci_vnosov!$A$6</f>
        <v>KVIT</v>
      </c>
      <c r="L16" s="53" t="str">
        <f>Vzorci_vnosov!$A$11</f>
        <v>X</v>
      </c>
      <c r="M16" s="52" t="s">
        <v>69</v>
      </c>
      <c r="N16" s="4" t="s">
        <v>82</v>
      </c>
      <c r="O16" s="53" t="str">
        <f>Vzorci_vnosov!$A$11</f>
        <v>X</v>
      </c>
      <c r="P16" s="49" t="str">
        <f>Vzorci_vnosov!$A$6</f>
        <v>KVIT</v>
      </c>
      <c r="Q16" s="4" t="s">
        <v>82</v>
      </c>
      <c r="R16" s="52"/>
      <c r="S16" s="49" t="str">
        <f>Vzorci_vnosov!$A$15</f>
        <v>SO</v>
      </c>
      <c r="T16" s="52" t="s">
        <v>15</v>
      </c>
      <c r="U16" s="26" t="s">
        <v>7</v>
      </c>
      <c r="V16" s="43">
        <f t="shared" si="1"/>
        <v>1</v>
      </c>
      <c r="W16" s="43">
        <f t="shared" si="2"/>
        <v>1</v>
      </c>
      <c r="X16" s="43">
        <f t="shared" si="3"/>
        <v>0</v>
      </c>
      <c r="Y16" s="43">
        <f t="shared" si="4"/>
        <v>1</v>
      </c>
      <c r="Z16" s="43">
        <f t="shared" si="5"/>
        <v>0</v>
      </c>
      <c r="AA16" s="43">
        <f t="shared" si="6"/>
        <v>0</v>
      </c>
      <c r="AB16" s="43">
        <f t="shared" si="7"/>
        <v>0</v>
      </c>
      <c r="AC16" s="43">
        <f t="shared" si="8"/>
        <v>3</v>
      </c>
      <c r="AD16" s="44">
        <f t="shared" si="9"/>
        <v>-2</v>
      </c>
      <c r="AE16" s="44">
        <f t="shared" si="10"/>
        <v>4</v>
      </c>
      <c r="AF16" s="43">
        <f t="shared" si="11"/>
        <v>1</v>
      </c>
      <c r="AG16" s="8" t="str">
        <f>Vzorci_vnosov!$A$16</f>
        <v>☻</v>
      </c>
      <c r="AH16" s="45" t="str">
        <f t="shared" si="12"/>
        <v>X</v>
      </c>
      <c r="AI16" s="45" t="str">
        <f t="shared" si="13"/>
        <v>☻</v>
      </c>
      <c r="AJ16" s="45" t="str">
        <f t="shared" si="14"/>
        <v>X</v>
      </c>
      <c r="AK16" s="45" t="str">
        <f t="shared" si="15"/>
        <v>f</v>
      </c>
      <c r="AL16" s="45" t="str">
        <f t="shared" si="16"/>
        <v>O</v>
      </c>
      <c r="AM16" s="45" t="str">
        <f t="shared" si="17"/>
        <v>D</v>
      </c>
      <c r="AN16" s="45" t="str">
        <f t="shared" si="18"/>
        <v>2</v>
      </c>
      <c r="AO16" s="45" t="str">
        <f t="shared" si="19"/>
        <v>☺</v>
      </c>
      <c r="AP16" s="45" t="str">
        <f t="shared" si="20"/>
        <v>T</v>
      </c>
      <c r="AQ16" s="45" t="str">
        <f t="shared" si="21"/>
        <v>X</v>
      </c>
      <c r="AR16" s="45" t="str">
        <f t="shared" si="22"/>
        <v>R</v>
      </c>
      <c r="AS16" s="45" t="str">
        <f t="shared" si="23"/>
        <v>F</v>
      </c>
      <c r="AT16" s="45" t="e">
        <f>NA()</f>
        <v>#N/A</v>
      </c>
      <c r="AU16" s="45" t="str">
        <f t="shared" si="24"/>
        <v>X</v>
      </c>
      <c r="AV16" s="45" t="str">
        <f t="shared" si="25"/>
        <v>T</v>
      </c>
      <c r="AW16" s="45" t="str">
        <f t="shared" si="26"/>
        <v>F</v>
      </c>
      <c r="AX16" s="45" t="str">
        <f t="shared" si="27"/>
        <v/>
      </c>
      <c r="AY16" s="45" t="str">
        <f t="shared" si="28"/>
        <v>O</v>
      </c>
      <c r="AZ16" s="4"/>
      <c r="BA16" s="4"/>
      <c r="BB16" s="4"/>
      <c r="BC16" s="4"/>
      <c r="BD16" s="4"/>
      <c r="BE16" s="4"/>
      <c r="BF16" s="4"/>
      <c r="BG16" s="4"/>
      <c r="BH16" s="46"/>
      <c r="BI16" s="46"/>
      <c r="BJ16" s="46"/>
      <c r="BK16" s="46"/>
      <c r="BL16" s="46"/>
    </row>
    <row r="17" spans="1:64" ht="19.5" customHeight="1">
      <c r="A17" s="47">
        <v>43937</v>
      </c>
      <c r="B17" s="48" t="str">
        <f t="shared" si="0"/>
        <v>Thu</v>
      </c>
      <c r="C17" s="53" t="str">
        <f>Vzorci_vnosov!$A$11</f>
        <v>X</v>
      </c>
      <c r="D17" s="53" t="str">
        <f>Vzorci_vnosov!$A$11</f>
        <v>X</v>
      </c>
      <c r="E17" s="49" t="str">
        <f>Vzorci_vnosov!$A$6</f>
        <v>KVIT</v>
      </c>
      <c r="F17" s="49" t="str">
        <f>Vzorci_vnosov!$A$5</f>
        <v>52</v>
      </c>
      <c r="G17" s="58" t="str">
        <f>Vzorci_vnosov!$A$28</f>
        <v>KO</v>
      </c>
      <c r="H17" s="49" t="str">
        <f>Vzorci_vnosov!$A$12</f>
        <v>D</v>
      </c>
      <c r="I17" s="53" t="str">
        <f>Vzorci_vnosov!$A$26</f>
        <v>52¶</v>
      </c>
      <c r="J17" s="53" t="str">
        <f>Vzorci_vnosov!$A$11</f>
        <v>X</v>
      </c>
      <c r="K17" s="50" t="str">
        <f>Vzorci_vnosov!$A$7</f>
        <v>KVIT☻</v>
      </c>
      <c r="L17" s="49" t="str">
        <f>Vzorci_vnosov!$A$12</f>
        <v>D</v>
      </c>
      <c r="M17" s="52" t="s">
        <v>69</v>
      </c>
      <c r="N17" s="4" t="s">
        <v>82</v>
      </c>
      <c r="O17" s="53" t="str">
        <f>Vzorci_vnosov!$A$11</f>
        <v>X</v>
      </c>
      <c r="P17" s="49" t="str">
        <f>Vzorci_vnosov!$A$6</f>
        <v>KVIT</v>
      </c>
      <c r="Q17" s="4" t="s">
        <v>82</v>
      </c>
      <c r="R17" s="52"/>
      <c r="S17" s="51" t="str">
        <f>Vzorci_vnosov!$A$23</f>
        <v>51☺</v>
      </c>
      <c r="T17" s="52" t="s">
        <v>32</v>
      </c>
      <c r="U17" s="26" t="str">
        <f>Vzorci_vnosov!$C$15</f>
        <v>BUT</v>
      </c>
      <c r="V17" s="43">
        <f t="shared" si="1"/>
        <v>1</v>
      </c>
      <c r="W17" s="43">
        <f t="shared" si="2"/>
        <v>1</v>
      </c>
      <c r="X17" s="43">
        <f t="shared" si="3"/>
        <v>0</v>
      </c>
      <c r="Y17" s="43">
        <f t="shared" si="4"/>
        <v>1</v>
      </c>
      <c r="Z17" s="43">
        <f t="shared" si="5"/>
        <v>0</v>
      </c>
      <c r="AA17" s="43">
        <f t="shared" si="6"/>
        <v>1</v>
      </c>
      <c r="AB17" s="43">
        <f t="shared" si="7"/>
        <v>0</v>
      </c>
      <c r="AC17" s="43">
        <f t="shared" si="8"/>
        <v>3</v>
      </c>
      <c r="AD17" s="44">
        <f t="shared" si="9"/>
        <v>-2</v>
      </c>
      <c r="AE17" s="44">
        <f t="shared" si="10"/>
        <v>4</v>
      </c>
      <c r="AF17" s="43">
        <f t="shared" si="11"/>
        <v>1</v>
      </c>
      <c r="AG17" s="10" t="str">
        <f>Vzorci_vnosov!$A$17</f>
        <v>51$</v>
      </c>
      <c r="AH17" s="45" t="str">
        <f t="shared" si="12"/>
        <v>X</v>
      </c>
      <c r="AI17" s="45" t="str">
        <f t="shared" si="13"/>
        <v>X</v>
      </c>
      <c r="AJ17" s="45" t="str">
        <f t="shared" si="14"/>
        <v>T</v>
      </c>
      <c r="AK17" s="45" t="str">
        <f t="shared" si="15"/>
        <v>2</v>
      </c>
      <c r="AL17" s="45" t="str">
        <f t="shared" si="16"/>
        <v>O</v>
      </c>
      <c r="AM17" s="45" t="str">
        <f t="shared" si="17"/>
        <v>D</v>
      </c>
      <c r="AN17" s="45" t="str">
        <f t="shared" si="18"/>
        <v>¶</v>
      </c>
      <c r="AO17" s="45" t="str">
        <f t="shared" si="19"/>
        <v>X</v>
      </c>
      <c r="AP17" s="45" t="str">
        <f t="shared" si="20"/>
        <v>☻</v>
      </c>
      <c r="AQ17" s="45" t="str">
        <f t="shared" si="21"/>
        <v>D</v>
      </c>
      <c r="AR17" s="45" t="str">
        <f t="shared" si="22"/>
        <v>R</v>
      </c>
      <c r="AS17" s="45" t="str">
        <f t="shared" si="23"/>
        <v>F</v>
      </c>
      <c r="AT17" s="45" t="e">
        <f>NA()</f>
        <v>#N/A</v>
      </c>
      <c r="AU17" s="45" t="str">
        <f t="shared" si="24"/>
        <v>X</v>
      </c>
      <c r="AV17" s="45" t="str">
        <f t="shared" si="25"/>
        <v>T</v>
      </c>
      <c r="AW17" s="45" t="str">
        <f t="shared" si="26"/>
        <v>F</v>
      </c>
      <c r="AX17" s="45" t="str">
        <f t="shared" si="27"/>
        <v/>
      </c>
      <c r="AY17" s="45" t="str">
        <f t="shared" si="28"/>
        <v>☺</v>
      </c>
      <c r="AZ17" s="4"/>
      <c r="BA17" s="4"/>
      <c r="BB17" s="4"/>
      <c r="BC17" s="4"/>
      <c r="BD17" s="4"/>
      <c r="BE17" s="4"/>
      <c r="BF17" s="4"/>
      <c r="BG17" s="4"/>
      <c r="BH17" s="46"/>
      <c r="BI17" s="46"/>
      <c r="BJ17" s="46"/>
      <c r="BK17" s="46"/>
      <c r="BL17" s="46"/>
    </row>
    <row r="18" spans="1:64" ht="19.5" customHeight="1">
      <c r="A18" s="47">
        <v>43938</v>
      </c>
      <c r="B18" s="48" t="str">
        <f t="shared" si="0"/>
        <v>Fri</v>
      </c>
      <c r="C18" s="53" t="str">
        <f>Vzorci_vnosov!$A$11</f>
        <v>X</v>
      </c>
      <c r="D18" s="49" t="str">
        <f>Vzorci_vnosov!$A$12</f>
        <v>D</v>
      </c>
      <c r="E18" s="49" t="str">
        <f>Vzorci_vnosov!$A$12</f>
        <v>D</v>
      </c>
      <c r="F18" s="49" t="str">
        <f>Vzorci_vnosov!$A$4</f>
        <v>51</v>
      </c>
      <c r="G18" s="51" t="str">
        <f>Vzorci_vnosov!$A$23</f>
        <v>51☺</v>
      </c>
      <c r="H18" s="49" t="str">
        <f>Vzorci_vnosov!$A$12</f>
        <v>D</v>
      </c>
      <c r="I18" s="49" t="str">
        <f>Vzorci_vnosov!$A$5</f>
        <v>52</v>
      </c>
      <c r="J18" s="50" t="str">
        <f>Vzorci_vnosov!$A$7</f>
        <v>KVIT☻</v>
      </c>
      <c r="K18" s="53" t="str">
        <f>Vzorci_vnosov!$A$11</f>
        <v>X</v>
      </c>
      <c r="L18" s="49" t="str">
        <f>Vzorci_vnosov!$A$12</f>
        <v>D</v>
      </c>
      <c r="M18" s="52" t="s">
        <v>69</v>
      </c>
      <c r="N18" s="4" t="s">
        <v>82</v>
      </c>
      <c r="O18" s="53" t="str">
        <f>Vzorci_vnosov!$A$11</f>
        <v>X</v>
      </c>
      <c r="P18" s="49" t="str">
        <f>Vzorci_vnosov!$A$6</f>
        <v>KVIT</v>
      </c>
      <c r="Q18" s="4" t="s">
        <v>82</v>
      </c>
      <c r="R18" s="52"/>
      <c r="S18" s="53" t="str">
        <f>Vzorci_vnosov!$A$11</f>
        <v>X</v>
      </c>
      <c r="T18" s="52" t="s">
        <v>9</v>
      </c>
      <c r="U18" s="26" t="str">
        <f>Vzorci_vnosov!$C$15</f>
        <v>BUT</v>
      </c>
      <c r="V18" s="43">
        <f t="shared" si="1"/>
        <v>1</v>
      </c>
      <c r="W18" s="43">
        <f t="shared" si="2"/>
        <v>1</v>
      </c>
      <c r="X18" s="43">
        <f t="shared" si="3"/>
        <v>1</v>
      </c>
      <c r="Y18" s="43">
        <f t="shared" si="4"/>
        <v>1</v>
      </c>
      <c r="Z18" s="43">
        <f t="shared" si="5"/>
        <v>0</v>
      </c>
      <c r="AA18" s="43">
        <f t="shared" si="6"/>
        <v>0</v>
      </c>
      <c r="AB18" s="43">
        <f t="shared" si="7"/>
        <v>0</v>
      </c>
      <c r="AC18" s="43">
        <f t="shared" si="8"/>
        <v>2</v>
      </c>
      <c r="AD18" s="44">
        <f t="shared" si="9"/>
        <v>-2</v>
      </c>
      <c r="AE18" s="44">
        <f t="shared" si="10"/>
        <v>4</v>
      </c>
      <c r="AF18" s="43">
        <f t="shared" si="11"/>
        <v>2</v>
      </c>
      <c r="AG18" s="10" t="str">
        <f>Vzorci_vnosov!$A$18</f>
        <v>52$</v>
      </c>
      <c r="AH18" s="45" t="str">
        <f t="shared" si="12"/>
        <v>X</v>
      </c>
      <c r="AI18" s="45" t="str">
        <f t="shared" si="13"/>
        <v>D</v>
      </c>
      <c r="AJ18" s="45" t="str">
        <f t="shared" si="14"/>
        <v>D</v>
      </c>
      <c r="AK18" s="45" t="str">
        <f t="shared" si="15"/>
        <v>1</v>
      </c>
      <c r="AL18" s="45" t="str">
        <f t="shared" si="16"/>
        <v>☺</v>
      </c>
      <c r="AM18" s="45" t="str">
        <f t="shared" si="17"/>
        <v>D</v>
      </c>
      <c r="AN18" s="45" t="str">
        <f t="shared" si="18"/>
        <v>2</v>
      </c>
      <c r="AO18" s="45" t="str">
        <f t="shared" si="19"/>
        <v>☻</v>
      </c>
      <c r="AP18" s="45" t="str">
        <f t="shared" si="20"/>
        <v>X</v>
      </c>
      <c r="AQ18" s="45" t="str">
        <f t="shared" si="21"/>
        <v>D</v>
      </c>
      <c r="AR18" s="45" t="str">
        <f t="shared" si="22"/>
        <v>R</v>
      </c>
      <c r="AS18" s="45" t="str">
        <f t="shared" si="23"/>
        <v>F</v>
      </c>
      <c r="AT18" s="45" t="e">
        <f>NA()</f>
        <v>#N/A</v>
      </c>
      <c r="AU18" s="45" t="str">
        <f t="shared" si="24"/>
        <v>X</v>
      </c>
      <c r="AV18" s="45" t="str">
        <f t="shared" si="25"/>
        <v>T</v>
      </c>
      <c r="AW18" s="45" t="str">
        <f t="shared" si="26"/>
        <v>F</v>
      </c>
      <c r="AX18" s="45" t="str">
        <f t="shared" si="27"/>
        <v/>
      </c>
      <c r="AY18" s="45" t="str">
        <f t="shared" si="28"/>
        <v>X</v>
      </c>
      <c r="AZ18" s="4"/>
      <c r="BA18" s="4"/>
      <c r="BB18" s="4"/>
      <c r="BC18" s="4"/>
      <c r="BD18" s="4"/>
      <c r="BE18" s="4"/>
      <c r="BF18" s="4"/>
      <c r="BG18" s="4"/>
      <c r="BH18" s="46"/>
      <c r="BI18" s="46"/>
      <c r="BJ18" s="46"/>
      <c r="BK18" s="46"/>
      <c r="BL18" s="46"/>
    </row>
    <row r="19" spans="1:64" ht="19.5" customHeight="1">
      <c r="A19" s="47">
        <v>43939</v>
      </c>
      <c r="B19" s="48" t="str">
        <f t="shared" si="0"/>
        <v>Sat</v>
      </c>
      <c r="C19" s="52"/>
      <c r="D19" s="52"/>
      <c r="E19" s="52"/>
      <c r="F19" s="52"/>
      <c r="G19" s="52"/>
      <c r="H19" s="52"/>
      <c r="I19" s="52"/>
      <c r="J19" s="52"/>
      <c r="K19" s="41" t="str">
        <f>Vzorci_vnosov!$A$14</f>
        <v>☻</v>
      </c>
      <c r="L19" s="52"/>
      <c r="M19" s="52"/>
      <c r="N19" s="52"/>
      <c r="O19" s="52"/>
      <c r="P19" s="52"/>
      <c r="Q19" s="52"/>
      <c r="R19" s="52"/>
      <c r="S19" s="52"/>
      <c r="T19" s="52" t="s">
        <v>71</v>
      </c>
      <c r="U19" s="78" t="s">
        <v>27</v>
      </c>
      <c r="V19" s="43">
        <f t="shared" si="1"/>
        <v>1</v>
      </c>
      <c r="W19" s="43">
        <f t="shared" si="2"/>
        <v>0</v>
      </c>
      <c r="X19" s="43">
        <f t="shared" si="3"/>
        <v>0</v>
      </c>
      <c r="Y19" s="43">
        <f t="shared" si="4"/>
        <v>0</v>
      </c>
      <c r="Z19" s="43">
        <f t="shared" si="5"/>
        <v>0</v>
      </c>
      <c r="AA19" s="43">
        <f t="shared" si="6"/>
        <v>0</v>
      </c>
      <c r="AB19" s="43">
        <f t="shared" si="7"/>
        <v>0</v>
      </c>
      <c r="AC19" s="43">
        <f t="shared" si="8"/>
        <v>0</v>
      </c>
      <c r="AD19" s="44">
        <f t="shared" si="9"/>
        <v>13</v>
      </c>
      <c r="AE19" s="44">
        <f t="shared" si="10"/>
        <v>0</v>
      </c>
      <c r="AF19" s="43">
        <f t="shared" si="11"/>
        <v>0</v>
      </c>
      <c r="AG19" s="11" t="str">
        <f>Vzorci_vnosov!$A$19</f>
        <v>KVIT$</v>
      </c>
      <c r="AH19" s="45" t="str">
        <f t="shared" si="12"/>
        <v/>
      </c>
      <c r="AI19" s="45" t="str">
        <f t="shared" si="13"/>
        <v/>
      </c>
      <c r="AJ19" s="45" t="str">
        <f t="shared" si="14"/>
        <v/>
      </c>
      <c r="AK19" s="45" t="str">
        <f t="shared" si="15"/>
        <v/>
      </c>
      <c r="AL19" s="45" t="str">
        <f t="shared" si="16"/>
        <v/>
      </c>
      <c r="AM19" s="45" t="str">
        <f t="shared" si="17"/>
        <v/>
      </c>
      <c r="AN19" s="45" t="str">
        <f t="shared" si="18"/>
        <v/>
      </c>
      <c r="AO19" s="45" t="str">
        <f t="shared" si="19"/>
        <v/>
      </c>
      <c r="AP19" s="45" t="str">
        <f t="shared" si="20"/>
        <v>☻</v>
      </c>
      <c r="AQ19" s="45" t="str">
        <f t="shared" si="21"/>
        <v/>
      </c>
      <c r="AR19" s="45" t="str">
        <f t="shared" si="22"/>
        <v/>
      </c>
      <c r="AS19" s="45" t="str">
        <f t="shared" si="23"/>
        <v/>
      </c>
      <c r="AT19" s="45" t="e">
        <f>NA()</f>
        <v>#N/A</v>
      </c>
      <c r="AU19" s="45" t="str">
        <f t="shared" si="24"/>
        <v/>
      </c>
      <c r="AV19" s="45" t="str">
        <f t="shared" si="25"/>
        <v/>
      </c>
      <c r="AW19" s="45" t="str">
        <f t="shared" si="26"/>
        <v/>
      </c>
      <c r="AX19" s="45" t="str">
        <f t="shared" si="27"/>
        <v/>
      </c>
      <c r="AY19" s="45" t="str">
        <f t="shared" si="28"/>
        <v/>
      </c>
      <c r="AZ19" s="4"/>
      <c r="BA19" s="4"/>
      <c r="BB19" s="4"/>
      <c r="BC19" s="4"/>
      <c r="BD19" s="4"/>
      <c r="BE19" s="4"/>
      <c r="BF19" s="4"/>
      <c r="BG19" s="4"/>
      <c r="BH19" s="46"/>
      <c r="BI19" s="46"/>
      <c r="BJ19" s="46"/>
      <c r="BK19" s="46"/>
      <c r="BL19" s="46"/>
    </row>
    <row r="20" spans="1:64" ht="19.5" customHeight="1">
      <c r="A20" s="47">
        <v>43940</v>
      </c>
      <c r="B20" s="48" t="str">
        <f t="shared" si="0"/>
        <v>Sun</v>
      </c>
      <c r="C20" s="52"/>
      <c r="D20" s="41" t="str">
        <f>Vzorci_vnosov!$A$14</f>
        <v>☻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 t="s">
        <v>73</v>
      </c>
      <c r="U20" s="78" t="s">
        <v>27</v>
      </c>
      <c r="V20" s="43">
        <f t="shared" si="1"/>
        <v>1</v>
      </c>
      <c r="W20" s="43">
        <f t="shared" si="2"/>
        <v>0</v>
      </c>
      <c r="X20" s="43">
        <f t="shared" si="3"/>
        <v>0</v>
      </c>
      <c r="Y20" s="43">
        <f t="shared" si="4"/>
        <v>0</v>
      </c>
      <c r="Z20" s="43">
        <f t="shared" si="5"/>
        <v>0</v>
      </c>
      <c r="AA20" s="43">
        <f t="shared" si="6"/>
        <v>0</v>
      </c>
      <c r="AB20" s="43">
        <f t="shared" si="7"/>
        <v>0</v>
      </c>
      <c r="AC20" s="43">
        <f t="shared" si="8"/>
        <v>0</v>
      </c>
      <c r="AD20" s="44">
        <f t="shared" si="9"/>
        <v>13</v>
      </c>
      <c r="AE20" s="44">
        <f t="shared" si="10"/>
        <v>0</v>
      </c>
      <c r="AF20" s="43">
        <f t="shared" si="11"/>
        <v>0</v>
      </c>
      <c r="AG20" s="12" t="str">
        <f>Vzorci_vnosov!$A$20</f>
        <v>☺</v>
      </c>
      <c r="AH20" s="45" t="str">
        <f t="shared" si="12"/>
        <v/>
      </c>
      <c r="AI20" s="45" t="str">
        <f t="shared" si="13"/>
        <v>☻</v>
      </c>
      <c r="AJ20" s="45" t="str">
        <f t="shared" si="14"/>
        <v/>
      </c>
      <c r="AK20" s="45" t="str">
        <f t="shared" si="15"/>
        <v/>
      </c>
      <c r="AL20" s="45" t="str">
        <f t="shared" si="16"/>
        <v/>
      </c>
      <c r="AM20" s="45" t="str">
        <f t="shared" si="17"/>
        <v/>
      </c>
      <c r="AN20" s="45" t="str">
        <f t="shared" si="18"/>
        <v/>
      </c>
      <c r="AO20" s="45" t="str">
        <f t="shared" si="19"/>
        <v/>
      </c>
      <c r="AP20" s="45" t="str">
        <f t="shared" si="20"/>
        <v/>
      </c>
      <c r="AQ20" s="45" t="str">
        <f t="shared" si="21"/>
        <v/>
      </c>
      <c r="AR20" s="45" t="str">
        <f t="shared" si="22"/>
        <v/>
      </c>
      <c r="AS20" s="45" t="str">
        <f t="shared" si="23"/>
        <v/>
      </c>
      <c r="AT20" s="45" t="e">
        <f>NA()</f>
        <v>#N/A</v>
      </c>
      <c r="AU20" s="45" t="str">
        <f t="shared" si="24"/>
        <v/>
      </c>
      <c r="AV20" s="45" t="str">
        <f t="shared" si="25"/>
        <v/>
      </c>
      <c r="AW20" s="45" t="str">
        <f t="shared" si="26"/>
        <v/>
      </c>
      <c r="AX20" s="45" t="str">
        <f t="shared" si="27"/>
        <v/>
      </c>
      <c r="AY20" s="45" t="str">
        <f t="shared" si="28"/>
        <v/>
      </c>
      <c r="AZ20" s="4"/>
      <c r="BA20" s="4"/>
      <c r="BB20" s="4"/>
      <c r="BC20" s="4"/>
      <c r="BD20" s="4"/>
      <c r="BE20" s="4"/>
      <c r="BF20" s="4"/>
      <c r="BG20" s="4"/>
      <c r="BH20" s="46"/>
      <c r="BI20" s="46"/>
      <c r="BJ20" s="46"/>
      <c r="BK20" s="46"/>
      <c r="BL20" s="46"/>
    </row>
    <row r="21" spans="1:64" ht="19.5" customHeight="1">
      <c r="A21" s="47">
        <v>43941</v>
      </c>
      <c r="B21" s="48" t="str">
        <f t="shared" si="0"/>
        <v>Mon</v>
      </c>
      <c r="C21" s="53" t="str">
        <f>Vzorci_vnosov!$A$11</f>
        <v>X</v>
      </c>
      <c r="D21" s="53" t="str">
        <f>Vzorci_vnosov!$A$11</f>
        <v>X</v>
      </c>
      <c r="E21" s="49" t="str">
        <f>Vzorci_vnosov!$A$6</f>
        <v>KVIT</v>
      </c>
      <c r="F21" s="49" t="str">
        <f>Vzorci_vnosov!$A$6</f>
        <v>KVIT</v>
      </c>
      <c r="G21" s="58" t="str">
        <f>Vzorci_vnosov!$A$28</f>
        <v>KO</v>
      </c>
      <c r="H21" s="49" t="str">
        <f>Vzorci_vnosov!$A$12</f>
        <v>D</v>
      </c>
      <c r="I21" s="49" t="str">
        <f>Vzorci_vnosov!$A$8</f>
        <v>U</v>
      </c>
      <c r="J21" s="53" t="str">
        <f>Vzorci_vnosov!$A$26</f>
        <v>52¶</v>
      </c>
      <c r="K21" s="49" t="str">
        <f>Vzorci_vnosov!$A$6</f>
        <v>KVIT</v>
      </c>
      <c r="L21" s="49" t="str">
        <f>Vzorci_vnosov!$A$12</f>
        <v>D</v>
      </c>
      <c r="M21" s="52" t="s">
        <v>69</v>
      </c>
      <c r="N21" s="4" t="s">
        <v>82</v>
      </c>
      <c r="O21" s="49" t="str">
        <f>Vzorci_vnosov!$A$4</f>
        <v>51</v>
      </c>
      <c r="P21" s="49" t="str">
        <f>Vzorci_vnosov!$A$6</f>
        <v>KVIT</v>
      </c>
      <c r="Q21" s="49" t="str">
        <f>Vzorci_vnosov!$A$5</f>
        <v>52</v>
      </c>
      <c r="R21" s="52"/>
      <c r="S21" s="49" t="str">
        <f>Vzorci_vnosov!$A$15</f>
        <v>SO</v>
      </c>
      <c r="T21" s="52" t="s">
        <v>80</v>
      </c>
      <c r="U21" s="26" t="str">
        <f>Vzorci_vnosov!$C$5</f>
        <v>KON</v>
      </c>
      <c r="V21" s="43">
        <f t="shared" si="1"/>
        <v>0</v>
      </c>
      <c r="W21" s="43">
        <f t="shared" si="2"/>
        <v>0</v>
      </c>
      <c r="X21" s="43">
        <f t="shared" si="3"/>
        <v>1</v>
      </c>
      <c r="Y21" s="43">
        <f t="shared" si="4"/>
        <v>1</v>
      </c>
      <c r="Z21" s="43">
        <f t="shared" si="5"/>
        <v>0</v>
      </c>
      <c r="AA21" s="43">
        <f t="shared" si="6"/>
        <v>1</v>
      </c>
      <c r="AB21" s="43">
        <f t="shared" si="7"/>
        <v>1</v>
      </c>
      <c r="AC21" s="43">
        <f t="shared" si="8"/>
        <v>4</v>
      </c>
      <c r="AD21" s="44">
        <f t="shared" si="9"/>
        <v>-2</v>
      </c>
      <c r="AE21" s="44">
        <f t="shared" si="10"/>
        <v>2</v>
      </c>
      <c r="AF21" s="43">
        <f t="shared" si="11"/>
        <v>2</v>
      </c>
      <c r="AG21" s="13" t="str">
        <f>Vzorci_vnosov!$A$21</f>
        <v>☺</v>
      </c>
      <c r="AH21" s="45" t="str">
        <f t="shared" si="12"/>
        <v>X</v>
      </c>
      <c r="AI21" s="45" t="str">
        <f t="shared" si="13"/>
        <v>X</v>
      </c>
      <c r="AJ21" s="45" t="str">
        <f t="shared" si="14"/>
        <v>T</v>
      </c>
      <c r="AK21" s="45" t="str">
        <f t="shared" si="15"/>
        <v>T</v>
      </c>
      <c r="AL21" s="45" t="str">
        <f t="shared" si="16"/>
        <v>O</v>
      </c>
      <c r="AM21" s="45" t="str">
        <f t="shared" si="17"/>
        <v>D</v>
      </c>
      <c r="AN21" s="45" t="str">
        <f t="shared" si="18"/>
        <v>U</v>
      </c>
      <c r="AO21" s="45" t="str">
        <f t="shared" si="19"/>
        <v>¶</v>
      </c>
      <c r="AP21" s="45" t="str">
        <f t="shared" si="20"/>
        <v>T</v>
      </c>
      <c r="AQ21" s="45" t="str">
        <f t="shared" si="21"/>
        <v>D</v>
      </c>
      <c r="AR21" s="45" t="str">
        <f t="shared" si="22"/>
        <v>R</v>
      </c>
      <c r="AS21" s="45" t="str">
        <f t="shared" si="23"/>
        <v>F</v>
      </c>
      <c r="AT21" s="45" t="e">
        <f>NA()</f>
        <v>#N/A</v>
      </c>
      <c r="AU21" s="45" t="str">
        <f t="shared" si="24"/>
        <v>1</v>
      </c>
      <c r="AV21" s="45" t="str">
        <f t="shared" si="25"/>
        <v>T</v>
      </c>
      <c r="AW21" s="45" t="str">
        <f t="shared" si="26"/>
        <v>2</v>
      </c>
      <c r="AX21" s="45" t="str">
        <f t="shared" si="27"/>
        <v/>
      </c>
      <c r="AY21" s="45" t="str">
        <f t="shared" si="28"/>
        <v>O</v>
      </c>
      <c r="AZ21" s="4"/>
      <c r="BA21" s="4"/>
      <c r="BB21" s="4"/>
      <c r="BC21" s="4"/>
      <c r="BD21" s="4"/>
      <c r="BE21" s="4"/>
      <c r="BF21" s="4"/>
      <c r="BG21" s="4"/>
      <c r="BH21" s="46"/>
      <c r="BI21" s="46"/>
      <c r="BJ21" s="46"/>
      <c r="BK21" s="46"/>
      <c r="BL21" s="46"/>
    </row>
    <row r="22" spans="1:64" ht="19.5" customHeight="1">
      <c r="A22" s="47">
        <v>43942</v>
      </c>
      <c r="B22" s="48" t="str">
        <f t="shared" si="0"/>
        <v>Tue</v>
      </c>
      <c r="C22" s="53" t="str">
        <f>Vzorci_vnosov!$A$11</f>
        <v>X</v>
      </c>
      <c r="D22" s="53" t="str">
        <f>Vzorci_vnosov!$A$26</f>
        <v>52¶</v>
      </c>
      <c r="E22" s="49" t="str">
        <f>Vzorci_vnosov!$A$6</f>
        <v>KVIT</v>
      </c>
      <c r="F22" s="49" t="str">
        <f>Vzorci_vnosov!$A$6</f>
        <v>KVIT</v>
      </c>
      <c r="G22" s="58" t="str">
        <f>Vzorci_vnosov!$A$28</f>
        <v>KO</v>
      </c>
      <c r="H22" s="80" t="str">
        <f>Vzorci_vnosov!$A$20</f>
        <v>☺</v>
      </c>
      <c r="I22" s="49" t="str">
        <f>Vzorci_vnosov!$A$4</f>
        <v>51</v>
      </c>
      <c r="J22" s="49" t="str">
        <f>Vzorci_vnosov!$A$5</f>
        <v>52</v>
      </c>
      <c r="K22" s="50" t="str">
        <f>Vzorci_vnosov!$A$7</f>
        <v>KVIT☻</v>
      </c>
      <c r="L22" s="49" t="str">
        <f>Vzorci_vnosov!$A$12</f>
        <v>D</v>
      </c>
      <c r="M22" s="52" t="s">
        <v>69</v>
      </c>
      <c r="N22" s="4" t="s">
        <v>82</v>
      </c>
      <c r="O22" s="49" t="str">
        <f>Vzorci_vnosov!$A$5</f>
        <v>52</v>
      </c>
      <c r="P22" s="49" t="str">
        <f>Vzorci_vnosov!$A$6</f>
        <v>KVIT</v>
      </c>
      <c r="Q22" s="53" t="str">
        <f>Vzorci_vnosov!$A$25</f>
        <v>51¶</v>
      </c>
      <c r="R22" s="52"/>
      <c r="S22" s="49" t="str">
        <f>Vzorci_vnosov!$A$15</f>
        <v>SO</v>
      </c>
      <c r="T22" s="52" t="s">
        <v>11</v>
      </c>
      <c r="U22" s="26" t="str">
        <f>Vzorci_vnosov!$C$5</f>
        <v>KON</v>
      </c>
      <c r="V22" s="43">
        <f t="shared" si="1"/>
        <v>1</v>
      </c>
      <c r="W22" s="43">
        <f t="shared" si="2"/>
        <v>1</v>
      </c>
      <c r="X22" s="43">
        <f t="shared" si="3"/>
        <v>1</v>
      </c>
      <c r="Y22" s="43">
        <f t="shared" si="4"/>
        <v>2</v>
      </c>
      <c r="Z22" s="43">
        <f t="shared" si="5"/>
        <v>1</v>
      </c>
      <c r="AA22" s="43">
        <f t="shared" si="6"/>
        <v>1</v>
      </c>
      <c r="AB22" s="43">
        <f t="shared" si="7"/>
        <v>0</v>
      </c>
      <c r="AC22" s="43">
        <f t="shared" si="8"/>
        <v>4</v>
      </c>
      <c r="AD22" s="44">
        <f t="shared" si="9"/>
        <v>-2</v>
      </c>
      <c r="AE22" s="44">
        <f t="shared" si="10"/>
        <v>1</v>
      </c>
      <c r="AF22" s="43">
        <f t="shared" si="11"/>
        <v>3</v>
      </c>
      <c r="AG22" s="14" t="str">
        <f>Vzorci_vnosov!$A$22</f>
        <v>U☺</v>
      </c>
      <c r="AH22" s="45" t="str">
        <f t="shared" si="12"/>
        <v>X</v>
      </c>
      <c r="AI22" s="45" t="str">
        <f t="shared" si="13"/>
        <v>¶</v>
      </c>
      <c r="AJ22" s="45" t="str">
        <f t="shared" si="14"/>
        <v>T</v>
      </c>
      <c r="AK22" s="45" t="str">
        <f t="shared" si="15"/>
        <v>T</v>
      </c>
      <c r="AL22" s="45" t="str">
        <f t="shared" si="16"/>
        <v>O</v>
      </c>
      <c r="AM22" s="45" t="str">
        <f t="shared" si="17"/>
        <v>☺</v>
      </c>
      <c r="AN22" s="45" t="str">
        <f t="shared" si="18"/>
        <v>1</v>
      </c>
      <c r="AO22" s="45" t="str">
        <f t="shared" si="19"/>
        <v>2</v>
      </c>
      <c r="AP22" s="45" t="str">
        <f t="shared" si="20"/>
        <v>☻</v>
      </c>
      <c r="AQ22" s="45" t="str">
        <f t="shared" si="21"/>
        <v>D</v>
      </c>
      <c r="AR22" s="45" t="str">
        <f t="shared" si="22"/>
        <v>R</v>
      </c>
      <c r="AS22" s="45" t="str">
        <f t="shared" si="23"/>
        <v>F</v>
      </c>
      <c r="AT22" s="45" t="e">
        <f>NA()</f>
        <v>#N/A</v>
      </c>
      <c r="AU22" s="45" t="str">
        <f t="shared" si="24"/>
        <v>2</v>
      </c>
      <c r="AV22" s="45" t="str">
        <f t="shared" si="25"/>
        <v>T</v>
      </c>
      <c r="AW22" s="45" t="str">
        <f t="shared" si="26"/>
        <v>¶</v>
      </c>
      <c r="AX22" s="45" t="str">
        <f t="shared" si="27"/>
        <v/>
      </c>
      <c r="AY22" s="45" t="str">
        <f t="shared" si="28"/>
        <v>O</v>
      </c>
      <c r="AZ22" s="4"/>
      <c r="BA22" s="4"/>
      <c r="BB22" s="4"/>
      <c r="BC22" s="4"/>
      <c r="BD22" s="4"/>
      <c r="BE22" s="4"/>
      <c r="BF22" s="4"/>
      <c r="BG22" s="4"/>
      <c r="BH22" s="46"/>
      <c r="BI22" s="46"/>
      <c r="BJ22" s="46"/>
      <c r="BK22" s="46"/>
      <c r="BL22" s="46"/>
    </row>
    <row r="23" spans="1:64" ht="19.5" customHeight="1">
      <c r="A23" s="47">
        <v>43943</v>
      </c>
      <c r="B23" s="48" t="str">
        <f t="shared" si="0"/>
        <v>Wed</v>
      </c>
      <c r="C23" s="53" t="str">
        <f>Vzorci_vnosov!$A$11</f>
        <v>X</v>
      </c>
      <c r="D23" s="50" t="str">
        <f>Vzorci_vnosov!$A$7</f>
        <v>KVIT☻</v>
      </c>
      <c r="E23" s="49" t="str">
        <f>Vzorci_vnosov!$A$6</f>
        <v>KVIT</v>
      </c>
      <c r="F23" s="53" t="str">
        <f>Vzorci_vnosov!$A$35</f>
        <v>Ta</v>
      </c>
      <c r="G23" s="58" t="str">
        <f>Vzorci_vnosov!$A$28</f>
        <v>KO</v>
      </c>
      <c r="H23" s="53" t="str">
        <f>Vzorci_vnosov!$A$11</f>
        <v>X</v>
      </c>
      <c r="I23" s="49" t="str">
        <f>Vzorci_vnosov!$A$5</f>
        <v>52</v>
      </c>
      <c r="J23" s="51" t="str">
        <f>Vzorci_vnosov!$A$23</f>
        <v>51☺</v>
      </c>
      <c r="K23" s="53" t="str">
        <f>Vzorci_vnosov!$A$11</f>
        <v>X</v>
      </c>
      <c r="L23" s="49" t="str">
        <f>Vzorci_vnosov!$A$4</f>
        <v>51</v>
      </c>
      <c r="M23" s="52" t="s">
        <v>69</v>
      </c>
      <c r="N23" s="4" t="s">
        <v>82</v>
      </c>
      <c r="O23" s="53" t="str">
        <f>Vzorci_vnosov!$A$26</f>
        <v>52¶</v>
      </c>
      <c r="P23" s="49" t="str">
        <f>Vzorci_vnosov!$A$6</f>
        <v>KVIT</v>
      </c>
      <c r="Q23" s="49" t="str">
        <f>Vzorci_vnosov!$A$5</f>
        <v>52</v>
      </c>
      <c r="R23" s="52"/>
      <c r="S23" s="49" t="str">
        <f>Vzorci_vnosov!$A$15</f>
        <v>SO</v>
      </c>
      <c r="T23" s="52" t="s">
        <v>15</v>
      </c>
      <c r="U23" s="26" t="str">
        <f>Vzorci_vnosov!$C$5</f>
        <v>KON</v>
      </c>
      <c r="V23" s="43">
        <f t="shared" si="1"/>
        <v>1</v>
      </c>
      <c r="W23" s="43">
        <f t="shared" si="2"/>
        <v>1</v>
      </c>
      <c r="X23" s="43">
        <f t="shared" si="3"/>
        <v>1</v>
      </c>
      <c r="Y23" s="43">
        <f t="shared" si="4"/>
        <v>2</v>
      </c>
      <c r="Z23" s="43">
        <f t="shared" si="5"/>
        <v>0</v>
      </c>
      <c r="AA23" s="43">
        <f t="shared" si="6"/>
        <v>1</v>
      </c>
      <c r="AB23" s="43">
        <f t="shared" si="7"/>
        <v>0</v>
      </c>
      <c r="AC23" s="43">
        <f t="shared" si="8"/>
        <v>3</v>
      </c>
      <c r="AD23" s="44">
        <f t="shared" si="9"/>
        <v>-2</v>
      </c>
      <c r="AE23" s="44">
        <f t="shared" si="10"/>
        <v>3</v>
      </c>
      <c r="AF23" s="43">
        <f t="shared" si="11"/>
        <v>3</v>
      </c>
      <c r="AG23" s="14" t="str">
        <f>Vzorci_vnosov!$A$23</f>
        <v>51☺</v>
      </c>
      <c r="AH23" s="45" t="str">
        <f t="shared" si="12"/>
        <v>X</v>
      </c>
      <c r="AI23" s="45" t="str">
        <f t="shared" si="13"/>
        <v>☻</v>
      </c>
      <c r="AJ23" s="45" t="str">
        <f t="shared" si="14"/>
        <v>T</v>
      </c>
      <c r="AK23" s="45" t="str">
        <f t="shared" si="15"/>
        <v>a</v>
      </c>
      <c r="AL23" s="45" t="str">
        <f t="shared" si="16"/>
        <v>O</v>
      </c>
      <c r="AM23" s="45" t="str">
        <f t="shared" si="17"/>
        <v>X</v>
      </c>
      <c r="AN23" s="45" t="str">
        <f t="shared" si="18"/>
        <v>2</v>
      </c>
      <c r="AO23" s="45" t="str">
        <f t="shared" si="19"/>
        <v>☺</v>
      </c>
      <c r="AP23" s="45" t="str">
        <f t="shared" si="20"/>
        <v>X</v>
      </c>
      <c r="AQ23" s="45" t="str">
        <f t="shared" si="21"/>
        <v>1</v>
      </c>
      <c r="AR23" s="45" t="str">
        <f t="shared" si="22"/>
        <v>R</v>
      </c>
      <c r="AS23" s="45" t="str">
        <f t="shared" si="23"/>
        <v>F</v>
      </c>
      <c r="AT23" s="45" t="e">
        <f>NA()</f>
        <v>#N/A</v>
      </c>
      <c r="AU23" s="45" t="str">
        <f t="shared" si="24"/>
        <v>¶</v>
      </c>
      <c r="AV23" s="45" t="str">
        <f t="shared" si="25"/>
        <v>T</v>
      </c>
      <c r="AW23" s="45" t="str">
        <f t="shared" si="26"/>
        <v>2</v>
      </c>
      <c r="AX23" s="45" t="str">
        <f t="shared" si="27"/>
        <v/>
      </c>
      <c r="AY23" s="45" t="str">
        <f t="shared" si="28"/>
        <v>O</v>
      </c>
      <c r="AZ23" s="4"/>
      <c r="BA23" s="4"/>
      <c r="BB23" s="4"/>
      <c r="BC23" s="4"/>
      <c r="BD23" s="4"/>
      <c r="BE23" s="4"/>
      <c r="BF23" s="4"/>
      <c r="BG23" s="4"/>
      <c r="BH23" s="46"/>
      <c r="BI23" s="46"/>
      <c r="BJ23" s="46"/>
      <c r="BK23" s="46"/>
      <c r="BL23" s="46"/>
    </row>
    <row r="24" spans="1:64" ht="19.5" customHeight="1">
      <c r="A24" s="47">
        <v>43944</v>
      </c>
      <c r="B24" s="48" t="str">
        <f t="shared" si="0"/>
        <v>Thu</v>
      </c>
      <c r="C24" s="53" t="str">
        <f>Vzorci_vnosov!$A$11</f>
        <v>X</v>
      </c>
      <c r="D24" s="53" t="str">
        <f>Vzorci_vnosov!$A$11</f>
        <v>X</v>
      </c>
      <c r="E24" s="49" t="str">
        <f>Vzorci_vnosov!$A$6</f>
        <v>KVIT</v>
      </c>
      <c r="F24" s="50" t="str">
        <f>Vzorci_vnosov!$A$7</f>
        <v>KVIT☻</v>
      </c>
      <c r="G24" s="49" t="str">
        <f>Vzorci_vnosov!$A$12</f>
        <v>D</v>
      </c>
      <c r="H24" s="49" t="str">
        <f>Vzorci_vnosov!$A$12</f>
        <v>D</v>
      </c>
      <c r="I24" s="51" t="str">
        <f>Vzorci_vnosov!$A$23</f>
        <v>51☺</v>
      </c>
      <c r="J24" s="53" t="str">
        <f>Vzorci_vnosov!$A$11</f>
        <v>X</v>
      </c>
      <c r="K24" s="49" t="str">
        <f>Vzorci_vnosov!$A$5</f>
        <v>52</v>
      </c>
      <c r="L24" s="53" t="str">
        <f>Vzorci_vnosov!$A$38</f>
        <v>Rf</v>
      </c>
      <c r="M24" s="52" t="s">
        <v>69</v>
      </c>
      <c r="N24" s="4" t="s">
        <v>82</v>
      </c>
      <c r="O24" s="53" t="str">
        <f>Vzorci_vnosov!$A$11</f>
        <v>X</v>
      </c>
      <c r="P24" s="49" t="str">
        <f>Vzorci_vnosov!$A$12</f>
        <v>D</v>
      </c>
      <c r="Q24" s="49" t="str">
        <f>Vzorci_vnosov!$A$4</f>
        <v>51</v>
      </c>
      <c r="R24" s="52"/>
      <c r="S24" s="53" t="str">
        <f>Vzorci_vnosov!$A$26</f>
        <v>52¶</v>
      </c>
      <c r="T24" s="52" t="s">
        <v>13</v>
      </c>
      <c r="U24" s="26" t="str">
        <f>Vzorci_vnosov!$C$16</f>
        <v>ŽRJ</v>
      </c>
      <c r="V24" s="43">
        <f t="shared" si="1"/>
        <v>1</v>
      </c>
      <c r="W24" s="43">
        <f t="shared" si="2"/>
        <v>1</v>
      </c>
      <c r="X24" s="43">
        <f t="shared" si="3"/>
        <v>1</v>
      </c>
      <c r="Y24" s="43">
        <f t="shared" si="4"/>
        <v>1</v>
      </c>
      <c r="Z24" s="43">
        <f t="shared" si="5"/>
        <v>0</v>
      </c>
      <c r="AA24" s="43">
        <f t="shared" si="6"/>
        <v>1</v>
      </c>
      <c r="AB24" s="43">
        <f t="shared" si="7"/>
        <v>0</v>
      </c>
      <c r="AC24" s="43">
        <f t="shared" si="8"/>
        <v>2</v>
      </c>
      <c r="AD24" s="44">
        <f t="shared" si="9"/>
        <v>-2</v>
      </c>
      <c r="AE24" s="44">
        <f t="shared" si="10"/>
        <v>4</v>
      </c>
      <c r="AF24" s="43">
        <f t="shared" si="11"/>
        <v>2</v>
      </c>
      <c r="AG24" s="14" t="str">
        <f>Vzorci_vnosov!$A$24</f>
        <v>52☺</v>
      </c>
      <c r="AH24" s="45" t="str">
        <f t="shared" si="12"/>
        <v>X</v>
      </c>
      <c r="AI24" s="45" t="str">
        <f t="shared" si="13"/>
        <v>X</v>
      </c>
      <c r="AJ24" s="45" t="str">
        <f t="shared" si="14"/>
        <v>T</v>
      </c>
      <c r="AK24" s="45" t="str">
        <f t="shared" si="15"/>
        <v>☻</v>
      </c>
      <c r="AL24" s="45" t="str">
        <f t="shared" si="16"/>
        <v>D</v>
      </c>
      <c r="AM24" s="45" t="str">
        <f t="shared" si="17"/>
        <v>D</v>
      </c>
      <c r="AN24" s="45" t="str">
        <f t="shared" si="18"/>
        <v>☺</v>
      </c>
      <c r="AO24" s="45" t="str">
        <f t="shared" si="19"/>
        <v>X</v>
      </c>
      <c r="AP24" s="45" t="str">
        <f t="shared" si="20"/>
        <v>2</v>
      </c>
      <c r="AQ24" s="45" t="str">
        <f t="shared" si="21"/>
        <v>f</v>
      </c>
      <c r="AR24" s="45" t="str">
        <f t="shared" si="22"/>
        <v>R</v>
      </c>
      <c r="AS24" s="45" t="str">
        <f t="shared" si="23"/>
        <v>F</v>
      </c>
      <c r="AT24" s="45" t="e">
        <f>NA()</f>
        <v>#N/A</v>
      </c>
      <c r="AU24" s="45" t="str">
        <f t="shared" si="24"/>
        <v>X</v>
      </c>
      <c r="AV24" s="45" t="str">
        <f t="shared" si="25"/>
        <v>D</v>
      </c>
      <c r="AW24" s="45" t="str">
        <f t="shared" si="26"/>
        <v>1</v>
      </c>
      <c r="AX24" s="45" t="str">
        <f t="shared" si="27"/>
        <v/>
      </c>
      <c r="AY24" s="45" t="str">
        <f t="shared" si="28"/>
        <v>¶</v>
      </c>
      <c r="AZ24" s="4"/>
      <c r="BA24" s="4"/>
      <c r="BB24" s="4"/>
      <c r="BC24" s="4"/>
      <c r="BD24" s="4"/>
      <c r="BE24" s="4"/>
      <c r="BF24" s="4"/>
      <c r="BG24" s="4"/>
      <c r="BH24" s="46"/>
      <c r="BI24" s="46"/>
      <c r="BJ24" s="46"/>
      <c r="BK24" s="46"/>
      <c r="BL24" s="46"/>
    </row>
    <row r="25" spans="1:64" ht="19.5" customHeight="1">
      <c r="A25" s="47">
        <v>43945</v>
      </c>
      <c r="B25" s="48" t="str">
        <f t="shared" si="0"/>
        <v>Fri</v>
      </c>
      <c r="C25" s="53" t="str">
        <f>Vzorci_vnosov!$A$11</f>
        <v>X</v>
      </c>
      <c r="D25" s="52" t="s">
        <v>75</v>
      </c>
      <c r="E25" s="50" t="str">
        <f>Vzorci_vnosov!$A$7</f>
        <v>KVIT☻</v>
      </c>
      <c r="F25" s="53" t="str">
        <f>Vzorci_vnosov!$A$11</f>
        <v>X</v>
      </c>
      <c r="G25" s="49" t="str">
        <f>Vzorci_vnosov!$A$12</f>
        <v>D</v>
      </c>
      <c r="H25" s="49" t="str">
        <f>Vzorci_vnosov!$A$12</f>
        <v>D</v>
      </c>
      <c r="I25" s="53" t="str">
        <f>Vzorci_vnosov!$A$11</f>
        <v>X</v>
      </c>
      <c r="J25" s="49" t="str">
        <f>Vzorci_vnosov!$A$12</f>
        <v>D</v>
      </c>
      <c r="K25" s="49" t="str">
        <f>Vzorci_vnosov!$A$6</f>
        <v>KVIT</v>
      </c>
      <c r="L25" s="49" t="str">
        <f>Vzorci_vnosov!$A$4</f>
        <v>51</v>
      </c>
      <c r="M25" s="52" t="s">
        <v>69</v>
      </c>
      <c r="N25" s="4" t="s">
        <v>82</v>
      </c>
      <c r="O25" s="53" t="str">
        <f>Vzorci_vnosov!$A$11</f>
        <v>X</v>
      </c>
      <c r="P25" s="49" t="str">
        <f>Vzorci_vnosov!$A$12</f>
        <v>D</v>
      </c>
      <c r="Q25" s="49" t="str">
        <f>Vzorci_vnosov!$A$5</f>
        <v>52</v>
      </c>
      <c r="R25" s="52"/>
      <c r="S25" s="49" t="str">
        <f>Vzorci_vnosov!$A$15</f>
        <v>SO</v>
      </c>
      <c r="T25" s="52" t="s">
        <v>70</v>
      </c>
      <c r="U25" s="26" t="str">
        <f>Vzorci_vnosov!$C$16</f>
        <v>ŽRJ</v>
      </c>
      <c r="V25" s="43">
        <f t="shared" si="1"/>
        <v>1</v>
      </c>
      <c r="W25" s="43">
        <f t="shared" si="2"/>
        <v>0</v>
      </c>
      <c r="X25" s="43">
        <f t="shared" si="3"/>
        <v>1</v>
      </c>
      <c r="Y25" s="43">
        <f t="shared" si="4"/>
        <v>1</v>
      </c>
      <c r="Z25" s="43">
        <f t="shared" si="5"/>
        <v>0</v>
      </c>
      <c r="AA25" s="43">
        <f t="shared" si="6"/>
        <v>0</v>
      </c>
      <c r="AB25" s="43">
        <f t="shared" si="7"/>
        <v>0</v>
      </c>
      <c r="AC25" s="43">
        <f t="shared" si="8"/>
        <v>2</v>
      </c>
      <c r="AD25" s="44">
        <f t="shared" si="9"/>
        <v>-2</v>
      </c>
      <c r="AE25" s="44">
        <f t="shared" si="10"/>
        <v>4</v>
      </c>
      <c r="AF25" s="43">
        <f t="shared" si="11"/>
        <v>2</v>
      </c>
      <c r="AG25" s="8" t="str">
        <f>Vzorci_vnosov!$A$25</f>
        <v>51¶</v>
      </c>
      <c r="AH25" s="45" t="str">
        <f t="shared" si="12"/>
        <v>X</v>
      </c>
      <c r="AI25" s="45" t="str">
        <f t="shared" si="13"/>
        <v>F</v>
      </c>
      <c r="AJ25" s="45" t="str">
        <f t="shared" si="14"/>
        <v>☻</v>
      </c>
      <c r="AK25" s="45" t="str">
        <f t="shared" si="15"/>
        <v>X</v>
      </c>
      <c r="AL25" s="45" t="str">
        <f t="shared" si="16"/>
        <v>D</v>
      </c>
      <c r="AM25" s="45" t="str">
        <f t="shared" si="17"/>
        <v>D</v>
      </c>
      <c r="AN25" s="45" t="str">
        <f t="shared" si="18"/>
        <v>X</v>
      </c>
      <c r="AO25" s="45" t="str">
        <f t="shared" si="19"/>
        <v>D</v>
      </c>
      <c r="AP25" s="45" t="str">
        <f t="shared" si="20"/>
        <v>T</v>
      </c>
      <c r="AQ25" s="45" t="str">
        <f t="shared" si="21"/>
        <v>1</v>
      </c>
      <c r="AR25" s="45" t="str">
        <f t="shared" si="22"/>
        <v>R</v>
      </c>
      <c r="AS25" s="45" t="str">
        <f t="shared" si="23"/>
        <v>F</v>
      </c>
      <c r="AT25" s="45" t="e">
        <f>NA()</f>
        <v>#N/A</v>
      </c>
      <c r="AU25" s="45" t="str">
        <f t="shared" si="24"/>
        <v>X</v>
      </c>
      <c r="AV25" s="45" t="str">
        <f t="shared" si="25"/>
        <v>D</v>
      </c>
      <c r="AW25" s="45" t="str">
        <f t="shared" si="26"/>
        <v>2</v>
      </c>
      <c r="AX25" s="45" t="str">
        <f t="shared" si="27"/>
        <v/>
      </c>
      <c r="AY25" s="45" t="str">
        <f t="shared" si="28"/>
        <v>O</v>
      </c>
      <c r="AZ25" s="4"/>
      <c r="BA25" s="4"/>
      <c r="BB25" s="4"/>
      <c r="BC25" s="4"/>
      <c r="BD25" s="4"/>
      <c r="BE25" s="4"/>
      <c r="BF25" s="4"/>
      <c r="BG25" s="4"/>
      <c r="BH25" s="46"/>
      <c r="BI25" s="46"/>
      <c r="BJ25" s="46"/>
      <c r="BK25" s="46"/>
      <c r="BL25" s="46"/>
    </row>
    <row r="26" spans="1:64" ht="19.5" customHeight="1">
      <c r="A26" s="47">
        <v>43946</v>
      </c>
      <c r="B26" s="48" t="str">
        <f t="shared" si="0"/>
        <v>Sat</v>
      </c>
      <c r="C26" s="52"/>
      <c r="D26" s="41" t="str">
        <f>Vzorci_vnosov!$A$14</f>
        <v>☻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42" t="str">
        <f>Vzorci_vnosov!$A$21</f>
        <v>☺</v>
      </c>
      <c r="R26" s="52"/>
      <c r="S26" s="52"/>
      <c r="T26" s="52" t="s">
        <v>28</v>
      </c>
      <c r="U26" s="78" t="s">
        <v>32</v>
      </c>
      <c r="V26" s="43">
        <f t="shared" si="1"/>
        <v>1</v>
      </c>
      <c r="W26" s="43">
        <f t="shared" si="2"/>
        <v>1</v>
      </c>
      <c r="X26" s="43">
        <f t="shared" si="3"/>
        <v>0</v>
      </c>
      <c r="Y26" s="43">
        <f t="shared" si="4"/>
        <v>0</v>
      </c>
      <c r="Z26" s="43">
        <f t="shared" si="5"/>
        <v>0</v>
      </c>
      <c r="AA26" s="43">
        <f t="shared" si="6"/>
        <v>0</v>
      </c>
      <c r="AB26" s="43">
        <f t="shared" si="7"/>
        <v>0</v>
      </c>
      <c r="AC26" s="43">
        <f t="shared" si="8"/>
        <v>0</v>
      </c>
      <c r="AD26" s="44">
        <f t="shared" si="9"/>
        <v>12</v>
      </c>
      <c r="AE26" s="44">
        <f t="shared" si="10"/>
        <v>0</v>
      </c>
      <c r="AF26" s="43">
        <f t="shared" si="11"/>
        <v>0</v>
      </c>
      <c r="AG26" s="8" t="str">
        <f>Vzorci_vnosov!$A$26</f>
        <v>52¶</v>
      </c>
      <c r="AH26" s="45" t="str">
        <f t="shared" si="12"/>
        <v/>
      </c>
      <c r="AI26" s="45" t="str">
        <f t="shared" si="13"/>
        <v>☻</v>
      </c>
      <c r="AJ26" s="45" t="str">
        <f t="shared" si="14"/>
        <v/>
      </c>
      <c r="AK26" s="45" t="str">
        <f t="shared" si="15"/>
        <v/>
      </c>
      <c r="AL26" s="45" t="str">
        <f t="shared" si="16"/>
        <v/>
      </c>
      <c r="AM26" s="45" t="str">
        <f t="shared" si="17"/>
        <v/>
      </c>
      <c r="AN26" s="45" t="str">
        <f t="shared" si="18"/>
        <v/>
      </c>
      <c r="AO26" s="45" t="str">
        <f t="shared" si="19"/>
        <v/>
      </c>
      <c r="AP26" s="45" t="str">
        <f t="shared" si="20"/>
        <v/>
      </c>
      <c r="AQ26" s="45" t="str">
        <f t="shared" si="21"/>
        <v/>
      </c>
      <c r="AR26" s="45" t="str">
        <f t="shared" si="22"/>
        <v/>
      </c>
      <c r="AS26" s="45" t="str">
        <f t="shared" si="23"/>
        <v/>
      </c>
      <c r="AT26" s="45" t="e">
        <f>NA()</f>
        <v>#N/A</v>
      </c>
      <c r="AU26" s="45" t="str">
        <f t="shared" si="24"/>
        <v/>
      </c>
      <c r="AV26" s="45" t="str">
        <f t="shared" si="25"/>
        <v/>
      </c>
      <c r="AW26" s="45" t="str">
        <f t="shared" si="26"/>
        <v>☺</v>
      </c>
      <c r="AX26" s="45" t="str">
        <f t="shared" si="27"/>
        <v/>
      </c>
      <c r="AY26" s="45" t="str">
        <f t="shared" si="28"/>
        <v/>
      </c>
      <c r="AZ26" s="4"/>
      <c r="BA26" s="4"/>
      <c r="BB26" s="4"/>
      <c r="BC26" s="4"/>
      <c r="BD26" s="4"/>
      <c r="BE26" s="4"/>
      <c r="BF26" s="4"/>
      <c r="BG26" s="4"/>
      <c r="BH26" s="46"/>
      <c r="BI26" s="46"/>
      <c r="BJ26" s="46"/>
      <c r="BK26" s="46"/>
      <c r="BL26" s="46"/>
    </row>
    <row r="27" spans="1:64" ht="19.5" customHeight="1">
      <c r="A27" s="47">
        <v>43947</v>
      </c>
      <c r="B27" s="48" t="str">
        <f t="shared" si="0"/>
        <v>Sun</v>
      </c>
      <c r="C27" s="52"/>
      <c r="D27" s="52"/>
      <c r="E27" s="41" t="str">
        <f>Vzorci_vnosov!$A$14</f>
        <v>☻</v>
      </c>
      <c r="F27" s="52"/>
      <c r="G27" s="52"/>
      <c r="H27" s="52"/>
      <c r="I27" s="52"/>
      <c r="J27" s="52"/>
      <c r="K27" s="52"/>
      <c r="L27" s="42" t="str">
        <f>Vzorci_vnosov!$A$21</f>
        <v>☺</v>
      </c>
      <c r="M27" s="52"/>
      <c r="N27" s="52"/>
      <c r="O27" s="52"/>
      <c r="P27" s="52"/>
      <c r="Q27" s="52"/>
      <c r="R27" s="52"/>
      <c r="S27" s="52"/>
      <c r="T27" s="52" t="s">
        <v>19</v>
      </c>
      <c r="U27" s="78" t="s">
        <v>3</v>
      </c>
      <c r="V27" s="43">
        <f t="shared" si="1"/>
        <v>1</v>
      </c>
      <c r="W27" s="43">
        <f t="shared" si="2"/>
        <v>1</v>
      </c>
      <c r="X27" s="43">
        <f t="shared" si="3"/>
        <v>0</v>
      </c>
      <c r="Y27" s="43">
        <f t="shared" si="4"/>
        <v>0</v>
      </c>
      <c r="Z27" s="43">
        <f t="shared" si="5"/>
        <v>0</v>
      </c>
      <c r="AA27" s="43">
        <f t="shared" si="6"/>
        <v>0</v>
      </c>
      <c r="AB27" s="43">
        <f t="shared" si="7"/>
        <v>0</v>
      </c>
      <c r="AC27" s="43">
        <f t="shared" si="8"/>
        <v>0</v>
      </c>
      <c r="AD27" s="44">
        <f t="shared" si="9"/>
        <v>12</v>
      </c>
      <c r="AE27" s="44">
        <f t="shared" si="10"/>
        <v>0</v>
      </c>
      <c r="AF27" s="43">
        <f t="shared" si="11"/>
        <v>0</v>
      </c>
      <c r="AG27" s="15" t="str">
        <f>Vzorci_vnosov!$A$27</f>
        <v>KVIT☺</v>
      </c>
      <c r="AH27" s="45" t="str">
        <f t="shared" si="12"/>
        <v/>
      </c>
      <c r="AI27" s="45" t="str">
        <f t="shared" si="13"/>
        <v/>
      </c>
      <c r="AJ27" s="45" t="str">
        <f t="shared" si="14"/>
        <v>☻</v>
      </c>
      <c r="AK27" s="45" t="str">
        <f t="shared" si="15"/>
        <v/>
      </c>
      <c r="AL27" s="45" t="str">
        <f t="shared" si="16"/>
        <v/>
      </c>
      <c r="AM27" s="45" t="str">
        <f t="shared" si="17"/>
        <v/>
      </c>
      <c r="AN27" s="45" t="str">
        <f t="shared" si="18"/>
        <v/>
      </c>
      <c r="AO27" s="45" t="str">
        <f t="shared" si="19"/>
        <v/>
      </c>
      <c r="AP27" s="45" t="str">
        <f t="shared" si="20"/>
        <v/>
      </c>
      <c r="AQ27" s="45" t="str">
        <f t="shared" si="21"/>
        <v>☺</v>
      </c>
      <c r="AR27" s="45" t="str">
        <f t="shared" si="22"/>
        <v/>
      </c>
      <c r="AS27" s="45" t="str">
        <f t="shared" si="23"/>
        <v/>
      </c>
      <c r="AT27" s="45" t="e">
        <f>NA()</f>
        <v>#N/A</v>
      </c>
      <c r="AU27" s="45" t="str">
        <f t="shared" si="24"/>
        <v/>
      </c>
      <c r="AV27" s="45" t="str">
        <f t="shared" si="25"/>
        <v/>
      </c>
      <c r="AW27" s="45" t="str">
        <f t="shared" si="26"/>
        <v/>
      </c>
      <c r="AX27" s="45" t="str">
        <f t="shared" si="27"/>
        <v/>
      </c>
      <c r="AY27" s="45" t="str">
        <f t="shared" si="28"/>
        <v/>
      </c>
      <c r="AZ27" s="4"/>
      <c r="BA27" s="4"/>
      <c r="BB27" s="4"/>
      <c r="BC27" s="4"/>
      <c r="BD27" s="4"/>
      <c r="BE27" s="4"/>
      <c r="BF27" s="4"/>
      <c r="BG27" s="4"/>
      <c r="BH27" s="46"/>
      <c r="BI27" s="46"/>
      <c r="BJ27" s="46"/>
      <c r="BK27" s="46"/>
      <c r="BL27" s="46"/>
    </row>
    <row r="28" spans="1:64" ht="19.5" customHeight="1">
      <c r="A28" s="47">
        <v>43948</v>
      </c>
      <c r="B28" s="48" t="str">
        <f t="shared" si="0"/>
        <v>Mon</v>
      </c>
      <c r="C28" s="53" t="str">
        <f>Vzorci_vnosov!$A$11</f>
        <v>X</v>
      </c>
      <c r="D28" s="53" t="str">
        <f>Vzorci_vnosov!$A$11</f>
        <v>X</v>
      </c>
      <c r="E28" s="53" t="str">
        <f>Vzorci_vnosov!$A$11</f>
        <v>X</v>
      </c>
      <c r="F28" s="53" t="str">
        <f>Vzorci_vnosov!$A$11</f>
        <v>X</v>
      </c>
      <c r="G28" s="53" t="str">
        <f>Vzorci_vnosov!$A$11</f>
        <v>X</v>
      </c>
      <c r="H28" s="53" t="str">
        <f>Vzorci_vnosov!$A$11</f>
        <v>X</v>
      </c>
      <c r="I28" s="53" t="str">
        <f>Vzorci_vnosov!$A$11</f>
        <v>X</v>
      </c>
      <c r="J28" s="41" t="str">
        <f>Vzorci_vnosov!$A$14</f>
        <v>☻</v>
      </c>
      <c r="K28" s="53" t="str">
        <f>Vzorci_vnosov!$A$11</f>
        <v>X</v>
      </c>
      <c r="L28" s="53" t="str">
        <f>Vzorci_vnosov!$A$11</f>
        <v>X</v>
      </c>
      <c r="M28" s="53" t="str">
        <f>Vzorci_vnosov!$A$11</f>
        <v>X</v>
      </c>
      <c r="N28" s="53" t="str">
        <f>Vzorci_vnosov!$A$11</f>
        <v>X</v>
      </c>
      <c r="O28" s="53" t="str">
        <f>Vzorci_vnosov!$A$11</f>
        <v>X</v>
      </c>
      <c r="P28" s="4" t="s">
        <v>82</v>
      </c>
      <c r="Q28" s="53" t="str">
        <f>Vzorci_vnosov!$A$11</f>
        <v>X</v>
      </c>
      <c r="R28" s="52"/>
      <c r="S28" s="42" t="str">
        <f>Vzorci_vnosov!$A$21</f>
        <v>☺</v>
      </c>
      <c r="T28" s="53" t="s">
        <v>32</v>
      </c>
      <c r="U28" s="53" t="s">
        <v>13</v>
      </c>
      <c r="V28" s="43">
        <f t="shared" si="1"/>
        <v>1</v>
      </c>
      <c r="W28" s="43">
        <f t="shared" si="2"/>
        <v>1</v>
      </c>
      <c r="X28" s="43">
        <f t="shared" si="3"/>
        <v>0</v>
      </c>
      <c r="Y28" s="43">
        <f t="shared" si="4"/>
        <v>0</v>
      </c>
      <c r="Z28" s="43">
        <f t="shared" si="5"/>
        <v>0</v>
      </c>
      <c r="AA28" s="43">
        <f t="shared" si="6"/>
        <v>0</v>
      </c>
      <c r="AB28" s="43">
        <f t="shared" si="7"/>
        <v>0</v>
      </c>
      <c r="AC28" s="43">
        <f t="shared" si="8"/>
        <v>0</v>
      </c>
      <c r="AD28" s="44">
        <f t="shared" si="9"/>
        <v>-2</v>
      </c>
      <c r="AE28" s="44">
        <f t="shared" si="10"/>
        <v>13</v>
      </c>
      <c r="AF28" s="43">
        <f t="shared" si="11"/>
        <v>0</v>
      </c>
      <c r="AG28" s="16" t="str">
        <f>Vzorci_vnosov!$A$28</f>
        <v>KO</v>
      </c>
      <c r="AH28" s="45" t="str">
        <f t="shared" si="12"/>
        <v>X</v>
      </c>
      <c r="AI28" s="45" t="str">
        <f t="shared" si="13"/>
        <v>X</v>
      </c>
      <c r="AJ28" s="45" t="str">
        <f t="shared" si="14"/>
        <v>X</v>
      </c>
      <c r="AK28" s="45" t="str">
        <f t="shared" si="15"/>
        <v>X</v>
      </c>
      <c r="AL28" s="45" t="str">
        <f t="shared" si="16"/>
        <v>X</v>
      </c>
      <c r="AM28" s="45" t="str">
        <f t="shared" si="17"/>
        <v>X</v>
      </c>
      <c r="AN28" s="45" t="str">
        <f t="shared" si="18"/>
        <v>X</v>
      </c>
      <c r="AO28" s="45" t="str">
        <f t="shared" si="19"/>
        <v>☻</v>
      </c>
      <c r="AP28" s="45" t="str">
        <f t="shared" si="20"/>
        <v>X</v>
      </c>
      <c r="AQ28" s="45" t="str">
        <f t="shared" si="21"/>
        <v>X</v>
      </c>
      <c r="AR28" s="45" t="str">
        <f t="shared" si="22"/>
        <v>X</v>
      </c>
      <c r="AS28" s="45" t="str">
        <f t="shared" si="23"/>
        <v>X</v>
      </c>
      <c r="AT28" s="45" t="e">
        <f>NA()</f>
        <v>#N/A</v>
      </c>
      <c r="AU28" s="45" t="str">
        <f t="shared" si="24"/>
        <v>X</v>
      </c>
      <c r="AV28" s="45" t="str">
        <f t="shared" si="25"/>
        <v>F</v>
      </c>
      <c r="AW28" s="45" t="str">
        <f t="shared" si="26"/>
        <v>X</v>
      </c>
      <c r="AX28" s="45" t="str">
        <f t="shared" si="27"/>
        <v/>
      </c>
      <c r="AY28" s="45" t="str">
        <f t="shared" si="28"/>
        <v>☺</v>
      </c>
      <c r="AZ28" s="4"/>
      <c r="BA28" s="4"/>
      <c r="BB28" s="4"/>
      <c r="BC28" s="4"/>
      <c r="BD28" s="4"/>
      <c r="BE28" s="4"/>
      <c r="BF28" s="4"/>
      <c r="BG28" s="4"/>
      <c r="BH28" s="46"/>
      <c r="BI28" s="46"/>
      <c r="BJ28" s="46"/>
      <c r="BK28" s="46"/>
      <c r="BL28" s="46"/>
    </row>
    <row r="29" spans="1:64" ht="19.5" customHeight="1">
      <c r="A29" s="47">
        <v>43949</v>
      </c>
      <c r="B29" s="48" t="str">
        <f t="shared" si="0"/>
        <v>Tue</v>
      </c>
      <c r="C29" s="53" t="str">
        <f>Vzorci_vnosov!$A$11</f>
        <v>X</v>
      </c>
      <c r="D29" s="49" t="str">
        <f>Vzorci_vnosov!$A$12</f>
        <v>D</v>
      </c>
      <c r="E29" s="49" t="str">
        <f>Vzorci_vnosov!$A$6</f>
        <v>KVIT</v>
      </c>
      <c r="F29" s="49" t="str">
        <f>Vzorci_vnosov!$A$6</f>
        <v>KVIT</v>
      </c>
      <c r="G29" s="49" t="str">
        <f>Vzorci_vnosov!$A$12</f>
        <v>D</v>
      </c>
      <c r="H29" s="49" t="str">
        <f>Vzorci_vnosov!$A$12</f>
        <v>D</v>
      </c>
      <c r="I29" s="51" t="str">
        <f>Vzorci_vnosov!$A$23</f>
        <v>51☺</v>
      </c>
      <c r="J29" s="53" t="str">
        <f>Vzorci_vnosov!$A$11</f>
        <v>X</v>
      </c>
      <c r="K29" s="49" t="str">
        <f>Vzorci_vnosov!$A$12</f>
        <v>D</v>
      </c>
      <c r="L29" s="49" t="str">
        <f>Vzorci_vnosov!$A$5</f>
        <v>52</v>
      </c>
      <c r="M29" s="52" t="s">
        <v>69</v>
      </c>
      <c r="N29" s="53" t="str">
        <f>Vzorci_vnosov!$A$11</f>
        <v>X</v>
      </c>
      <c r="O29" s="53" t="str">
        <f>Vzorci_vnosov!$A$11</f>
        <v>X</v>
      </c>
      <c r="P29" s="4" t="s">
        <v>82</v>
      </c>
      <c r="Q29" s="53" t="str">
        <f>Vzorci_vnosov!$A$26</f>
        <v>52¶</v>
      </c>
      <c r="R29" s="52"/>
      <c r="S29" s="53" t="str">
        <f>Vzorci_vnosov!$A$11</f>
        <v>X</v>
      </c>
      <c r="T29" s="52" t="s">
        <v>72</v>
      </c>
      <c r="U29" s="26" t="s">
        <v>7</v>
      </c>
      <c r="V29" s="43">
        <f t="shared" si="1"/>
        <v>0</v>
      </c>
      <c r="W29" s="43">
        <f t="shared" si="2"/>
        <v>1</v>
      </c>
      <c r="X29" s="43">
        <f t="shared" si="3"/>
        <v>0</v>
      </c>
      <c r="Y29" s="43">
        <f t="shared" si="4"/>
        <v>1</v>
      </c>
      <c r="Z29" s="43">
        <f t="shared" si="5"/>
        <v>0</v>
      </c>
      <c r="AA29" s="43">
        <f t="shared" si="6"/>
        <v>1</v>
      </c>
      <c r="AB29" s="43">
        <f t="shared" si="7"/>
        <v>0</v>
      </c>
      <c r="AC29" s="43">
        <f t="shared" si="8"/>
        <v>2</v>
      </c>
      <c r="AD29" s="44">
        <f t="shared" si="9"/>
        <v>-2</v>
      </c>
      <c r="AE29" s="44">
        <f t="shared" si="10"/>
        <v>5</v>
      </c>
      <c r="AF29" s="43">
        <f t="shared" si="11"/>
        <v>1</v>
      </c>
      <c r="AG29" s="16" t="str">
        <f>Vzorci_vnosov!$A$29</f>
        <v>Rt</v>
      </c>
      <c r="AH29" s="45" t="str">
        <f t="shared" si="12"/>
        <v>X</v>
      </c>
      <c r="AI29" s="45" t="str">
        <f t="shared" si="13"/>
        <v>D</v>
      </c>
      <c r="AJ29" s="45" t="str">
        <f t="shared" si="14"/>
        <v>T</v>
      </c>
      <c r="AK29" s="45" t="str">
        <f t="shared" si="15"/>
        <v>T</v>
      </c>
      <c r="AL29" s="45" t="str">
        <f t="shared" si="16"/>
        <v>D</v>
      </c>
      <c r="AM29" s="45" t="str">
        <f t="shared" si="17"/>
        <v>D</v>
      </c>
      <c r="AN29" s="45" t="str">
        <f t="shared" si="18"/>
        <v>☺</v>
      </c>
      <c r="AO29" s="45" t="str">
        <f t="shared" si="19"/>
        <v>X</v>
      </c>
      <c r="AP29" s="45" t="str">
        <f t="shared" si="20"/>
        <v>D</v>
      </c>
      <c r="AQ29" s="45" t="str">
        <f t="shared" si="21"/>
        <v>2</v>
      </c>
      <c r="AR29" s="45" t="str">
        <f t="shared" si="22"/>
        <v>R</v>
      </c>
      <c r="AS29" s="45" t="str">
        <f t="shared" si="23"/>
        <v>X</v>
      </c>
      <c r="AT29" s="45" t="e">
        <f>NA()</f>
        <v>#N/A</v>
      </c>
      <c r="AU29" s="45" t="str">
        <f t="shared" si="24"/>
        <v>X</v>
      </c>
      <c r="AV29" s="45" t="str">
        <f t="shared" si="25"/>
        <v>F</v>
      </c>
      <c r="AW29" s="45" t="str">
        <f t="shared" si="26"/>
        <v>¶</v>
      </c>
      <c r="AX29" s="45" t="str">
        <f t="shared" si="27"/>
        <v/>
      </c>
      <c r="AY29" s="45" t="str">
        <f t="shared" si="28"/>
        <v>X</v>
      </c>
      <c r="AZ29" s="4"/>
      <c r="BA29" s="4"/>
      <c r="BB29" s="4"/>
      <c r="BC29" s="4"/>
      <c r="BD29" s="4"/>
      <c r="BE29" s="4"/>
      <c r="BF29" s="4"/>
      <c r="BG29" s="4"/>
      <c r="BH29" s="46"/>
      <c r="BI29" s="46"/>
      <c r="BJ29" s="46"/>
      <c r="BK29" s="46"/>
      <c r="BL29" s="46"/>
    </row>
    <row r="30" spans="1:64" ht="19.5" customHeight="1">
      <c r="A30" s="47">
        <v>43950</v>
      </c>
      <c r="B30" s="48" t="str">
        <f t="shared" si="0"/>
        <v>Wed</v>
      </c>
      <c r="C30" s="53" t="str">
        <f>Vzorci_vnosov!$A$11</f>
        <v>X</v>
      </c>
      <c r="D30" s="52" t="s">
        <v>75</v>
      </c>
      <c r="E30" s="50" t="str">
        <f>Vzorci_vnosov!$A$7</f>
        <v>KVIT☻</v>
      </c>
      <c r="F30" s="49" t="str">
        <f>Vzorci_vnosov!$A$6</f>
        <v>KVIT</v>
      </c>
      <c r="G30" s="49" t="str">
        <f>Vzorci_vnosov!$A$12</f>
        <v>D</v>
      </c>
      <c r="H30" s="49" t="str">
        <f>Vzorci_vnosov!$A$12</f>
        <v>D</v>
      </c>
      <c r="I30" s="53" t="str">
        <f>Vzorci_vnosov!$A$11</f>
        <v>X</v>
      </c>
      <c r="J30" s="49" t="str">
        <f>Vzorci_vnosov!$A$12</f>
        <v>D</v>
      </c>
      <c r="K30" s="49" t="str">
        <f>Vzorci_vnosov!$A$12</f>
        <v>D</v>
      </c>
      <c r="L30" s="49" t="str">
        <f>Vzorci_vnosov!$A$5</f>
        <v>52</v>
      </c>
      <c r="M30" s="52" t="s">
        <v>69</v>
      </c>
      <c r="N30" s="53" t="str">
        <f>Vzorci_vnosov!$A$11</f>
        <v>X</v>
      </c>
      <c r="O30" s="53" t="str">
        <f>Vzorci_vnosov!$A$11</f>
        <v>X</v>
      </c>
      <c r="P30" s="4" t="s">
        <v>82</v>
      </c>
      <c r="Q30" s="51" t="str">
        <f>Vzorci_vnosov!$A$23</f>
        <v>51☺</v>
      </c>
      <c r="R30" s="52"/>
      <c r="S30" s="49" t="str">
        <f>Vzorci_vnosov!$A$15</f>
        <v>SO</v>
      </c>
      <c r="T30" s="52" t="s">
        <v>28</v>
      </c>
      <c r="U30" s="26" t="s">
        <v>32</v>
      </c>
      <c r="V30" s="43">
        <f t="shared" si="1"/>
        <v>1</v>
      </c>
      <c r="W30" s="43">
        <f t="shared" si="2"/>
        <v>1</v>
      </c>
      <c r="X30" s="43">
        <f t="shared" si="3"/>
        <v>0</v>
      </c>
      <c r="Y30" s="43">
        <f t="shared" si="4"/>
        <v>1</v>
      </c>
      <c r="Z30" s="43">
        <f t="shared" si="5"/>
        <v>0</v>
      </c>
      <c r="AA30" s="43">
        <f t="shared" si="6"/>
        <v>0</v>
      </c>
      <c r="AB30" s="43">
        <f t="shared" si="7"/>
        <v>0</v>
      </c>
      <c r="AC30" s="43">
        <f t="shared" si="8"/>
        <v>2</v>
      </c>
      <c r="AD30" s="44">
        <f t="shared" si="9"/>
        <v>-2</v>
      </c>
      <c r="AE30" s="44">
        <f t="shared" si="10"/>
        <v>4</v>
      </c>
      <c r="AF30" s="43">
        <f t="shared" si="11"/>
        <v>1</v>
      </c>
      <c r="AG30" s="5" t="str">
        <f>Vzorci_vnosov!$A$30</f>
        <v>Rt☻</v>
      </c>
      <c r="AH30" s="45" t="str">
        <f t="shared" si="12"/>
        <v>X</v>
      </c>
      <c r="AI30" s="45" t="str">
        <f t="shared" si="13"/>
        <v>F</v>
      </c>
      <c r="AJ30" s="45" t="str">
        <f t="shared" si="14"/>
        <v>☻</v>
      </c>
      <c r="AK30" s="45" t="str">
        <f t="shared" si="15"/>
        <v>T</v>
      </c>
      <c r="AL30" s="45" t="str">
        <f t="shared" si="16"/>
        <v>D</v>
      </c>
      <c r="AM30" s="45" t="str">
        <f t="shared" si="17"/>
        <v>D</v>
      </c>
      <c r="AN30" s="45" t="str">
        <f t="shared" si="18"/>
        <v>X</v>
      </c>
      <c r="AO30" s="45" t="str">
        <f t="shared" si="19"/>
        <v>D</v>
      </c>
      <c r="AP30" s="45" t="str">
        <f t="shared" si="20"/>
        <v>D</v>
      </c>
      <c r="AQ30" s="45" t="str">
        <f t="shared" si="21"/>
        <v>2</v>
      </c>
      <c r="AR30" s="45" t="str">
        <f t="shared" si="22"/>
        <v>R</v>
      </c>
      <c r="AS30" s="45" t="str">
        <f t="shared" si="23"/>
        <v>X</v>
      </c>
      <c r="AT30" s="45" t="e">
        <f>NA()</f>
        <v>#N/A</v>
      </c>
      <c r="AU30" s="45" t="str">
        <f t="shared" si="24"/>
        <v>X</v>
      </c>
      <c r="AV30" s="45" t="str">
        <f t="shared" si="25"/>
        <v>F</v>
      </c>
      <c r="AW30" s="45" t="str">
        <f t="shared" si="26"/>
        <v>☺</v>
      </c>
      <c r="AX30" s="45" t="str">
        <f t="shared" si="27"/>
        <v/>
      </c>
      <c r="AY30" s="45" t="str">
        <f t="shared" si="28"/>
        <v>O</v>
      </c>
      <c r="AZ30" s="4"/>
      <c r="BA30" s="4"/>
      <c r="BB30" s="4"/>
      <c r="BC30" s="4"/>
      <c r="BD30" s="4"/>
      <c r="BE30" s="4"/>
      <c r="BF30" s="4"/>
      <c r="BG30" s="4"/>
      <c r="BH30" s="46"/>
      <c r="BI30" s="46"/>
      <c r="BJ30" s="46"/>
      <c r="BK30" s="46"/>
      <c r="BL30" s="46"/>
    </row>
    <row r="31" spans="1:64" ht="19.5" customHeight="1">
      <c r="A31" s="47">
        <v>43951</v>
      </c>
      <c r="B31" s="48" t="str">
        <f t="shared" si="0"/>
        <v>Thu</v>
      </c>
      <c r="C31" s="53" t="str">
        <f>Vzorci_vnosov!$A$11</f>
        <v>X</v>
      </c>
      <c r="D31" s="49" t="str">
        <f>Vzorci_vnosov!$A$12</f>
        <v>D</v>
      </c>
      <c r="E31" s="53" t="str">
        <f>Vzorci_vnosov!$A$11</f>
        <v>X</v>
      </c>
      <c r="F31" s="50" t="str">
        <f>Vzorci_vnosov!$A$7</f>
        <v>KVIT☻</v>
      </c>
      <c r="G31" s="49" t="str">
        <f>Vzorci_vnosov!$A$12</f>
        <v>D</v>
      </c>
      <c r="H31" s="49" t="str">
        <f>Vzorci_vnosov!$A$12</f>
        <v>D</v>
      </c>
      <c r="I31" s="51" t="str">
        <f>Vzorci_vnosov!$A$23</f>
        <v>51☺</v>
      </c>
      <c r="J31" s="49" t="str">
        <f>Vzorci_vnosov!$A$12</f>
        <v>D</v>
      </c>
      <c r="K31" s="49" t="str">
        <f>Vzorci_vnosov!$A$12</f>
        <v>D</v>
      </c>
      <c r="L31" s="49" t="str">
        <f>Vzorci_vnosov!$A$5</f>
        <v>52</v>
      </c>
      <c r="M31" s="52" t="s">
        <v>69</v>
      </c>
      <c r="N31" s="53" t="str">
        <f>Vzorci_vnosov!$A$11</f>
        <v>X</v>
      </c>
      <c r="O31" s="53" t="str">
        <f>Vzorci_vnosov!$A$26</f>
        <v>52¶</v>
      </c>
      <c r="P31" s="4" t="s">
        <v>82</v>
      </c>
      <c r="Q31" s="53" t="str">
        <f>Vzorci_vnosov!$A$11</f>
        <v>X</v>
      </c>
      <c r="R31" s="52"/>
      <c r="S31" s="49" t="str">
        <f>Vzorci_vnosov!$A$15</f>
        <v>SO</v>
      </c>
      <c r="T31" s="52" t="s">
        <v>13</v>
      </c>
      <c r="U31" s="26" t="s">
        <v>32</v>
      </c>
      <c r="V31" s="43">
        <f t="shared" si="1"/>
        <v>1</v>
      </c>
      <c r="W31" s="43">
        <f t="shared" si="2"/>
        <v>1</v>
      </c>
      <c r="X31" s="43">
        <f t="shared" si="3"/>
        <v>0</v>
      </c>
      <c r="Y31" s="43">
        <f t="shared" si="4"/>
        <v>1</v>
      </c>
      <c r="Z31" s="43">
        <f t="shared" si="5"/>
        <v>0</v>
      </c>
      <c r="AA31" s="43">
        <f t="shared" si="6"/>
        <v>1</v>
      </c>
      <c r="AB31" s="43">
        <f t="shared" si="7"/>
        <v>0</v>
      </c>
      <c r="AC31" s="43">
        <f t="shared" si="8"/>
        <v>1</v>
      </c>
      <c r="AD31" s="44">
        <f t="shared" si="9"/>
        <v>-2</v>
      </c>
      <c r="AE31" s="44">
        <f t="shared" si="10"/>
        <v>4</v>
      </c>
      <c r="AF31" s="43">
        <f t="shared" si="11"/>
        <v>1</v>
      </c>
      <c r="AG31" s="17" t="str">
        <f>Vzorci_vnosov!$A$31</f>
        <v>Rt☺</v>
      </c>
      <c r="AH31" s="45" t="str">
        <f t="shared" si="12"/>
        <v>X</v>
      </c>
      <c r="AI31" s="45" t="str">
        <f t="shared" si="13"/>
        <v>D</v>
      </c>
      <c r="AJ31" s="45" t="str">
        <f t="shared" si="14"/>
        <v>X</v>
      </c>
      <c r="AK31" s="45" t="str">
        <f t="shared" si="15"/>
        <v>☻</v>
      </c>
      <c r="AL31" s="45" t="str">
        <f t="shared" si="16"/>
        <v>D</v>
      </c>
      <c r="AM31" s="45" t="str">
        <f t="shared" si="17"/>
        <v>D</v>
      </c>
      <c r="AN31" s="45" t="str">
        <f t="shared" si="18"/>
        <v>☺</v>
      </c>
      <c r="AO31" s="45" t="str">
        <f t="shared" si="19"/>
        <v>D</v>
      </c>
      <c r="AP31" s="45" t="str">
        <f t="shared" si="20"/>
        <v>D</v>
      </c>
      <c r="AQ31" s="45" t="str">
        <f t="shared" si="21"/>
        <v>2</v>
      </c>
      <c r="AR31" s="45" t="str">
        <f t="shared" si="22"/>
        <v>R</v>
      </c>
      <c r="AS31" s="45" t="str">
        <f t="shared" si="23"/>
        <v>X</v>
      </c>
      <c r="AT31" s="45" t="e">
        <f>NA()</f>
        <v>#N/A</v>
      </c>
      <c r="AU31" s="45" t="str">
        <f t="shared" si="24"/>
        <v>¶</v>
      </c>
      <c r="AV31" s="45" t="str">
        <f t="shared" si="25"/>
        <v>F</v>
      </c>
      <c r="AW31" s="45" t="str">
        <f t="shared" si="26"/>
        <v>X</v>
      </c>
      <c r="AX31" s="45" t="str">
        <f t="shared" si="27"/>
        <v/>
      </c>
      <c r="AY31" s="45" t="str">
        <f t="shared" si="28"/>
        <v>O</v>
      </c>
      <c r="AZ31" s="4"/>
      <c r="BA31" s="4"/>
      <c r="BB31" s="4"/>
      <c r="BC31" s="4"/>
      <c r="BD31" s="4"/>
      <c r="BE31" s="4"/>
      <c r="BF31" s="4"/>
      <c r="BG31" s="4"/>
      <c r="BH31" s="46"/>
      <c r="BI31" s="46"/>
      <c r="BJ31" s="46"/>
      <c r="BK31" s="46"/>
      <c r="BL31" s="46"/>
    </row>
    <row r="32" spans="1:64" ht="19.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8" t="str">
        <f>Vzorci_vnosov!$A$32</f>
        <v>Am</v>
      </c>
      <c r="AH32" s="45" t="str">
        <f t="shared" si="12"/>
        <v/>
      </c>
      <c r="AI32" s="45" t="str">
        <f t="shared" si="13"/>
        <v/>
      </c>
      <c r="AJ32" s="45" t="str">
        <f t="shared" si="14"/>
        <v/>
      </c>
      <c r="AK32" s="45" t="str">
        <f t="shared" si="15"/>
        <v/>
      </c>
      <c r="AL32" s="45" t="str">
        <f t="shared" si="16"/>
        <v/>
      </c>
      <c r="AM32" s="45" t="str">
        <f t="shared" si="17"/>
        <v/>
      </c>
      <c r="AN32" s="45" t="str">
        <f t="shared" si="18"/>
        <v/>
      </c>
      <c r="AO32" s="45" t="str">
        <f t="shared" si="19"/>
        <v/>
      </c>
      <c r="AP32" s="45" t="str">
        <f t="shared" si="20"/>
        <v/>
      </c>
      <c r="AQ32" s="45" t="str">
        <f t="shared" si="21"/>
        <v/>
      </c>
      <c r="AR32" s="45" t="str">
        <f t="shared" si="22"/>
        <v/>
      </c>
      <c r="AS32" s="45" t="str">
        <f t="shared" si="23"/>
        <v/>
      </c>
      <c r="AT32" s="45" t="e">
        <f>NA()</f>
        <v>#N/A</v>
      </c>
      <c r="AU32" s="45" t="str">
        <f t="shared" si="24"/>
        <v/>
      </c>
      <c r="AV32" s="45" t="str">
        <f t="shared" si="25"/>
        <v/>
      </c>
      <c r="AW32" s="45" t="str">
        <f t="shared" si="26"/>
        <v/>
      </c>
      <c r="AX32" s="45" t="str">
        <f t="shared" si="27"/>
        <v/>
      </c>
      <c r="AY32" s="45" t="str">
        <f t="shared" si="28"/>
        <v/>
      </c>
      <c r="AZ32" s="4"/>
      <c r="BA32" s="4"/>
      <c r="BB32" s="4"/>
      <c r="BC32" s="4"/>
      <c r="BD32" s="4"/>
      <c r="BE32" s="4"/>
      <c r="BF32" s="4"/>
      <c r="BG32" s="4"/>
      <c r="BH32" s="46"/>
      <c r="BI32" s="46"/>
      <c r="BJ32" s="46"/>
      <c r="BK32" s="46"/>
      <c r="BL32" s="46"/>
    </row>
    <row r="33" spans="1:64" ht="12.75" customHeight="1">
      <c r="AG33" s="5" t="str">
        <f>Vzorci_vnosov!$A$33</f>
        <v>Am☻</v>
      </c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</row>
    <row r="34" spans="1:64" ht="12.75" customHeight="1">
      <c r="C34" s="6" t="s">
        <v>71</v>
      </c>
      <c r="D34" s="6" t="s">
        <v>3</v>
      </c>
      <c r="E34" s="6" t="s">
        <v>5</v>
      </c>
      <c r="F34" s="6" t="s">
        <v>7</v>
      </c>
      <c r="G34" s="6" t="s">
        <v>9</v>
      </c>
      <c r="H34" s="6" t="s">
        <v>11</v>
      </c>
      <c r="I34" s="6" t="s">
        <v>13</v>
      </c>
      <c r="J34" s="6" t="s">
        <v>15</v>
      </c>
      <c r="K34" s="6" t="s">
        <v>17</v>
      </c>
      <c r="L34" s="6" t="s">
        <v>19</v>
      </c>
      <c r="M34" s="6" t="s">
        <v>21</v>
      </c>
      <c r="N34" s="6" t="s">
        <v>23</v>
      </c>
      <c r="O34" s="6" t="s">
        <v>25</v>
      </c>
      <c r="P34" s="6" t="str">
        <f>april!$P$1</f>
        <v>BUT</v>
      </c>
      <c r="Q34" s="6" t="s">
        <v>84</v>
      </c>
      <c r="R34" s="6" t="s">
        <v>30</v>
      </c>
      <c r="S34" s="6" t="str">
        <f>april!$S$1</f>
        <v>JNK</v>
      </c>
      <c r="AG34" s="17" t="str">
        <f>Vzorci_vnosov!$A$34</f>
        <v>Am☺</v>
      </c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</row>
    <row r="35" spans="1:64" ht="17" customHeight="1">
      <c r="B35" s="64" t="str">
        <f>Vzorci_vnosov!$A$20</f>
        <v>☺</v>
      </c>
      <c r="C35" s="65">
        <f t="shared" ref="C35:N35" si="29">COUNTIF(AH2:AH32,"☺")</f>
        <v>0</v>
      </c>
      <c r="D35" s="65">
        <f t="shared" si="29"/>
        <v>0</v>
      </c>
      <c r="E35" s="65">
        <f t="shared" si="29"/>
        <v>0</v>
      </c>
      <c r="F35" s="65">
        <f t="shared" si="29"/>
        <v>0</v>
      </c>
      <c r="G35" s="65">
        <f t="shared" si="29"/>
        <v>3</v>
      </c>
      <c r="H35" s="65">
        <f t="shared" si="29"/>
        <v>3</v>
      </c>
      <c r="I35" s="65">
        <f t="shared" si="29"/>
        <v>5</v>
      </c>
      <c r="J35" s="65">
        <f t="shared" si="29"/>
        <v>2</v>
      </c>
      <c r="K35" s="65">
        <f t="shared" si="29"/>
        <v>0</v>
      </c>
      <c r="L35" s="65">
        <f t="shared" si="29"/>
        <v>4</v>
      </c>
      <c r="M35" s="65">
        <f t="shared" si="29"/>
        <v>0</v>
      </c>
      <c r="N35" s="65">
        <f t="shared" si="29"/>
        <v>0</v>
      </c>
      <c r="O35" s="65">
        <f>COUNTIF(AU2:AU32,"☺")</f>
        <v>0</v>
      </c>
      <c r="P35" s="65">
        <f>COUNTIF(AV2:AV32,"☺")</f>
        <v>0</v>
      </c>
      <c r="Q35" s="65">
        <f>COUNTIF(AW2:AW32,"☺")</f>
        <v>2</v>
      </c>
      <c r="R35" s="65">
        <f>COUNTIF(AX2:AX32,"☺")</f>
        <v>0</v>
      </c>
      <c r="S35" s="65">
        <f>COUNTIF(AY2:AY32,"☺")</f>
        <v>4</v>
      </c>
      <c r="AG35" s="8" t="str">
        <f>Vzorci_vnosov!$A$35</f>
        <v>Ta</v>
      </c>
    </row>
    <row r="36" spans="1:64" ht="17" customHeight="1">
      <c r="A36" s="66"/>
      <c r="B36" s="8" t="str">
        <f>Vzorci_vnosov!$A$16</f>
        <v>☻</v>
      </c>
      <c r="C36" s="65">
        <f t="shared" ref="C36:N36" si="30">COUNTIF(AH2:AH32,"☻")</f>
        <v>0</v>
      </c>
      <c r="D36" s="65">
        <f t="shared" si="30"/>
        <v>5</v>
      </c>
      <c r="E36" s="65">
        <f t="shared" si="30"/>
        <v>5</v>
      </c>
      <c r="F36" s="65">
        <f t="shared" si="30"/>
        <v>5</v>
      </c>
      <c r="G36" s="65">
        <f t="shared" si="30"/>
        <v>0</v>
      </c>
      <c r="H36" s="65">
        <f t="shared" si="30"/>
        <v>0</v>
      </c>
      <c r="I36" s="65">
        <f t="shared" si="30"/>
        <v>0</v>
      </c>
      <c r="J36" s="65">
        <f t="shared" si="30"/>
        <v>2</v>
      </c>
      <c r="K36" s="65">
        <f t="shared" si="30"/>
        <v>5</v>
      </c>
      <c r="L36" s="65">
        <f t="shared" si="30"/>
        <v>0</v>
      </c>
      <c r="M36" s="65">
        <f t="shared" si="30"/>
        <v>0</v>
      </c>
      <c r="N36" s="65">
        <f t="shared" si="30"/>
        <v>1</v>
      </c>
      <c r="O36" s="65">
        <f>COUNTIF(AU2:AU32,"☻")</f>
        <v>0</v>
      </c>
      <c r="P36" s="65">
        <f>COUNTIF(AV2:AV32,"☻")</f>
        <v>2</v>
      </c>
      <c r="Q36" s="65">
        <f>COUNTIF(AW2:AW32,"☻")</f>
        <v>0</v>
      </c>
      <c r="R36" s="65">
        <f>COUNTIF(AX2:AX32,"☻")</f>
        <v>0</v>
      </c>
      <c r="S36" s="65">
        <f>COUNTIF(AY2:AY32,"☻")</f>
        <v>0</v>
      </c>
      <c r="T36" s="65"/>
      <c r="U36" s="67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9"/>
      <c r="BA36" s="69"/>
      <c r="BB36" s="69"/>
      <c r="BC36" s="69"/>
      <c r="BD36" s="69"/>
      <c r="BE36" s="69"/>
      <c r="BF36" s="69"/>
      <c r="BG36" s="69"/>
      <c r="BH36" s="68"/>
      <c r="BI36" s="68"/>
      <c r="BJ36" s="68"/>
      <c r="BK36" s="68"/>
      <c r="BL36" s="68"/>
    </row>
    <row r="37" spans="1:64" ht="17" customHeight="1">
      <c r="A37" s="66"/>
      <c r="B37" s="18" t="str">
        <f>Vzorci_vnosov!$A$42</f>
        <v>Σ</v>
      </c>
      <c r="C37" s="70">
        <f t="shared" ref="C37:S37" si="31">SUM(C35:C36)</f>
        <v>0</v>
      </c>
      <c r="D37" s="70">
        <f t="shared" si="31"/>
        <v>5</v>
      </c>
      <c r="E37" s="70">
        <f t="shared" si="31"/>
        <v>5</v>
      </c>
      <c r="F37" s="70">
        <f t="shared" si="31"/>
        <v>5</v>
      </c>
      <c r="G37" s="70">
        <f t="shared" si="31"/>
        <v>3</v>
      </c>
      <c r="H37" s="70">
        <f t="shared" si="31"/>
        <v>3</v>
      </c>
      <c r="I37" s="70">
        <f t="shared" si="31"/>
        <v>5</v>
      </c>
      <c r="J37" s="70">
        <f t="shared" si="31"/>
        <v>4</v>
      </c>
      <c r="K37" s="70">
        <f t="shared" si="31"/>
        <v>5</v>
      </c>
      <c r="L37" s="70">
        <f t="shared" si="31"/>
        <v>4</v>
      </c>
      <c r="M37" s="70">
        <f t="shared" si="31"/>
        <v>0</v>
      </c>
      <c r="N37" s="70">
        <f t="shared" si="31"/>
        <v>1</v>
      </c>
      <c r="O37" s="70">
        <f t="shared" si="31"/>
        <v>0</v>
      </c>
      <c r="P37" s="70">
        <f t="shared" si="31"/>
        <v>2</v>
      </c>
      <c r="Q37" s="70">
        <f t="shared" si="31"/>
        <v>2</v>
      </c>
      <c r="R37" s="70">
        <f t="shared" si="31"/>
        <v>0</v>
      </c>
      <c r="S37" s="70">
        <f t="shared" si="31"/>
        <v>4</v>
      </c>
      <c r="T37" s="65"/>
      <c r="U37" s="67"/>
      <c r="V37" s="34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9"/>
      <c r="BA37" s="69"/>
      <c r="BB37" s="69"/>
      <c r="BC37" s="69"/>
      <c r="BD37" s="69"/>
      <c r="BE37" s="69"/>
      <c r="BF37" s="69"/>
      <c r="BG37" s="69"/>
      <c r="BH37" s="68"/>
      <c r="BI37" s="68"/>
      <c r="BJ37" s="68"/>
      <c r="BK37" s="68"/>
      <c r="BL37" s="68"/>
    </row>
    <row r="38" spans="1:64" ht="17" customHeight="1">
      <c r="A38" s="66"/>
      <c r="B38" s="5" t="str">
        <f>Vzorci_vnosov!$A$6</f>
        <v>KVIT</v>
      </c>
      <c r="C38" s="65">
        <f t="shared" ref="C38:S38" si="32">COUNTIF(C2:C32,"KVIT")+COUNTIF(C2:C32,"51KVIT")+COUNTIF(C2:C32,"52KVIT")+COUNTIF(C2:C32,"KVIT$")+COUNTIF(C2:C32,"KVIT☻")+COUNTIF(C2:C32,"KVIT☺")</f>
        <v>0</v>
      </c>
      <c r="D38" s="65">
        <f t="shared" si="32"/>
        <v>3</v>
      </c>
      <c r="E38" s="65">
        <f t="shared" si="32"/>
        <v>11</v>
      </c>
      <c r="F38" s="65">
        <f t="shared" si="32"/>
        <v>12</v>
      </c>
      <c r="G38" s="65">
        <f t="shared" si="32"/>
        <v>0</v>
      </c>
      <c r="H38" s="65">
        <f t="shared" si="32"/>
        <v>0</v>
      </c>
      <c r="I38" s="65">
        <f t="shared" si="32"/>
        <v>0</v>
      </c>
      <c r="J38" s="65">
        <f t="shared" si="32"/>
        <v>2</v>
      </c>
      <c r="K38" s="65">
        <f t="shared" si="32"/>
        <v>11</v>
      </c>
      <c r="L38" s="65">
        <f t="shared" si="32"/>
        <v>0</v>
      </c>
      <c r="M38" s="65">
        <f t="shared" si="32"/>
        <v>0</v>
      </c>
      <c r="N38" s="65">
        <f t="shared" si="32"/>
        <v>2</v>
      </c>
      <c r="O38" s="65">
        <f t="shared" si="32"/>
        <v>0</v>
      </c>
      <c r="P38" s="65">
        <f t="shared" si="32"/>
        <v>13</v>
      </c>
      <c r="Q38" s="65">
        <f t="shared" si="32"/>
        <v>0</v>
      </c>
      <c r="R38" s="65">
        <f t="shared" si="32"/>
        <v>0</v>
      </c>
      <c r="S38" s="65">
        <f t="shared" si="32"/>
        <v>0</v>
      </c>
      <c r="T38" s="65"/>
      <c r="U38" s="65"/>
      <c r="V38" s="34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9"/>
      <c r="BA38" s="69"/>
      <c r="BB38" s="69"/>
      <c r="BC38" s="69"/>
      <c r="BD38" s="69"/>
      <c r="BE38" s="69"/>
      <c r="BF38" s="69"/>
      <c r="BG38" s="69"/>
      <c r="BH38" s="68"/>
      <c r="BI38" s="68"/>
      <c r="BJ38" s="68"/>
      <c r="BK38" s="68"/>
      <c r="BL38" s="68"/>
    </row>
    <row r="39" spans="1:64" ht="17" customHeight="1">
      <c r="A39" s="66"/>
      <c r="B39" s="19" t="str">
        <f>Vzorci_vnosov!$A$43</f>
        <v>$</v>
      </c>
      <c r="C39" s="65">
        <f t="shared" ref="C39:S39" si="33">COUNTIF(C2:C32,"51$")+COUNTIF(C2:C32,"52$")+COUNTIF(C2:C32,"kvit$")</f>
        <v>0</v>
      </c>
      <c r="D39" s="65">
        <f t="shared" si="33"/>
        <v>0</v>
      </c>
      <c r="E39" s="65">
        <f t="shared" si="33"/>
        <v>0</v>
      </c>
      <c r="F39" s="65">
        <f t="shared" si="33"/>
        <v>0</v>
      </c>
      <c r="G39" s="65">
        <f t="shared" si="33"/>
        <v>0</v>
      </c>
      <c r="H39" s="65">
        <f t="shared" si="33"/>
        <v>0</v>
      </c>
      <c r="I39" s="65">
        <f t="shared" si="33"/>
        <v>0</v>
      </c>
      <c r="J39" s="65">
        <f t="shared" si="33"/>
        <v>0</v>
      </c>
      <c r="K39" s="65">
        <f t="shared" si="33"/>
        <v>0</v>
      </c>
      <c r="L39" s="65">
        <f t="shared" si="33"/>
        <v>0</v>
      </c>
      <c r="M39" s="65">
        <f t="shared" si="33"/>
        <v>0</v>
      </c>
      <c r="N39" s="65">
        <f t="shared" si="33"/>
        <v>0</v>
      </c>
      <c r="O39" s="65">
        <f t="shared" si="33"/>
        <v>0</v>
      </c>
      <c r="P39" s="65">
        <f t="shared" si="33"/>
        <v>0</v>
      </c>
      <c r="Q39" s="65">
        <f t="shared" si="33"/>
        <v>0</v>
      </c>
      <c r="R39" s="65">
        <f t="shared" si="33"/>
        <v>0</v>
      </c>
      <c r="S39" s="65">
        <f t="shared" si="33"/>
        <v>0</v>
      </c>
      <c r="T39" s="65"/>
      <c r="U39" s="65"/>
      <c r="V39" s="34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68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2"/>
      <c r="BA39" s="72"/>
      <c r="BB39" s="72"/>
      <c r="BC39" s="72"/>
      <c r="BD39" s="72"/>
      <c r="BE39" s="72"/>
      <c r="BF39" s="72"/>
      <c r="BG39" s="72"/>
      <c r="BH39" s="71"/>
      <c r="BI39" s="71"/>
      <c r="BJ39" s="71"/>
      <c r="BK39" s="71"/>
      <c r="BL39" s="71"/>
    </row>
    <row r="40" spans="1:64" ht="17" customHeight="1">
      <c r="B40" s="25" t="str">
        <f>Vzorci_vnosov!$A$12</f>
        <v>D</v>
      </c>
      <c r="C40" s="65">
        <f t="shared" ref="C40:S40" si="34">COUNTIF(C2:C32,"D")</f>
        <v>0</v>
      </c>
      <c r="D40" s="65">
        <f t="shared" si="34"/>
        <v>7</v>
      </c>
      <c r="E40" s="65">
        <f t="shared" si="34"/>
        <v>4</v>
      </c>
      <c r="F40" s="65">
        <f t="shared" si="34"/>
        <v>0</v>
      </c>
      <c r="G40" s="65">
        <f t="shared" si="34"/>
        <v>5</v>
      </c>
      <c r="H40" s="65">
        <f t="shared" si="34"/>
        <v>15</v>
      </c>
      <c r="I40" s="65">
        <f t="shared" si="34"/>
        <v>0</v>
      </c>
      <c r="J40" s="65">
        <f t="shared" si="34"/>
        <v>8</v>
      </c>
      <c r="K40" s="65">
        <f t="shared" si="34"/>
        <v>6</v>
      </c>
      <c r="L40" s="65">
        <f t="shared" si="34"/>
        <v>4</v>
      </c>
      <c r="M40" s="65">
        <f t="shared" si="34"/>
        <v>0</v>
      </c>
      <c r="N40" s="65">
        <f t="shared" si="34"/>
        <v>0</v>
      </c>
      <c r="O40" s="65">
        <f t="shared" si="34"/>
        <v>3</v>
      </c>
      <c r="P40" s="65">
        <f t="shared" si="34"/>
        <v>3</v>
      </c>
      <c r="Q40" s="65">
        <f t="shared" si="34"/>
        <v>0</v>
      </c>
      <c r="R40" s="65">
        <f t="shared" si="34"/>
        <v>0</v>
      </c>
      <c r="S40" s="65">
        <f t="shared" si="34"/>
        <v>0</v>
      </c>
      <c r="AG40" s="14" t="str">
        <f>Vzorci_vnosov!$A$40</f>
        <v>Rf☺</v>
      </c>
    </row>
    <row r="41" spans="1:64" ht="17" customHeight="1">
      <c r="B41" s="25" t="str">
        <f>Vzorci_vnosov!$A$15</f>
        <v>SO</v>
      </c>
      <c r="C41" s="65">
        <f t="shared" ref="C41:S41" si="35">COUNTIF(C2:C32,"SO")</f>
        <v>0</v>
      </c>
      <c r="D41" s="65">
        <f t="shared" si="35"/>
        <v>0</v>
      </c>
      <c r="E41" s="65">
        <f t="shared" si="35"/>
        <v>0</v>
      </c>
      <c r="F41" s="65">
        <f t="shared" si="35"/>
        <v>0</v>
      </c>
      <c r="G41" s="65">
        <f t="shared" si="35"/>
        <v>0</v>
      </c>
      <c r="H41" s="65">
        <f t="shared" si="35"/>
        <v>0</v>
      </c>
      <c r="I41" s="65">
        <f t="shared" si="35"/>
        <v>0</v>
      </c>
      <c r="J41" s="65">
        <f t="shared" si="35"/>
        <v>0</v>
      </c>
      <c r="K41" s="65">
        <f t="shared" si="35"/>
        <v>0</v>
      </c>
      <c r="L41" s="65">
        <f t="shared" si="35"/>
        <v>0</v>
      </c>
      <c r="M41" s="65">
        <f t="shared" si="35"/>
        <v>0</v>
      </c>
      <c r="N41" s="65">
        <f t="shared" si="35"/>
        <v>0</v>
      </c>
      <c r="O41" s="65">
        <f t="shared" si="35"/>
        <v>0</v>
      </c>
      <c r="P41" s="65">
        <f t="shared" si="35"/>
        <v>0</v>
      </c>
      <c r="Q41" s="65">
        <f t="shared" si="35"/>
        <v>0</v>
      </c>
      <c r="R41" s="65">
        <f t="shared" si="35"/>
        <v>0</v>
      </c>
      <c r="S41" s="65">
        <f t="shared" si="35"/>
        <v>13</v>
      </c>
      <c r="AG41" s="8" t="str">
        <f>Vzorci_vnosov!$A$41</f>
        <v>TAV</v>
      </c>
    </row>
    <row r="42" spans="1:64" ht="17" customHeight="1">
      <c r="B42" s="25" t="str">
        <f>Vzorci_vnosov!$A$13</f>
        <v>BOL</v>
      </c>
      <c r="C42" s="65">
        <f t="shared" ref="C42:S42" si="36">COUNTIF(C2:C32,"BOL")</f>
        <v>0</v>
      </c>
      <c r="D42" s="65">
        <f t="shared" si="36"/>
        <v>0</v>
      </c>
      <c r="E42" s="65">
        <f t="shared" si="36"/>
        <v>0</v>
      </c>
      <c r="F42" s="65">
        <f t="shared" si="36"/>
        <v>0</v>
      </c>
      <c r="G42" s="65">
        <f t="shared" si="36"/>
        <v>0</v>
      </c>
      <c r="H42" s="65">
        <f t="shared" si="36"/>
        <v>0</v>
      </c>
      <c r="I42" s="65">
        <f t="shared" si="36"/>
        <v>0</v>
      </c>
      <c r="J42" s="65">
        <f t="shared" si="36"/>
        <v>0</v>
      </c>
      <c r="K42" s="65">
        <f t="shared" si="36"/>
        <v>0</v>
      </c>
      <c r="L42" s="65">
        <f t="shared" si="36"/>
        <v>0</v>
      </c>
      <c r="M42" s="65">
        <f t="shared" si="36"/>
        <v>0</v>
      </c>
      <c r="N42" s="65">
        <f t="shared" si="36"/>
        <v>0</v>
      </c>
      <c r="O42" s="65">
        <f t="shared" si="36"/>
        <v>0</v>
      </c>
      <c r="P42" s="65">
        <f t="shared" si="36"/>
        <v>0</v>
      </c>
      <c r="Q42" s="65">
        <f t="shared" si="36"/>
        <v>0</v>
      </c>
      <c r="R42" s="65">
        <f t="shared" si="36"/>
        <v>0</v>
      </c>
      <c r="S42" s="65">
        <f t="shared" si="36"/>
        <v>0</v>
      </c>
    </row>
    <row r="43" spans="1:64" ht="17" customHeight="1">
      <c r="B43" s="21" t="str">
        <f>Vzorci_vnosov!$A$11</f>
        <v>X</v>
      </c>
      <c r="C43" s="65">
        <f t="shared" ref="C43:S43" si="37">COUNTIF(C2:C32,"X")</f>
        <v>22</v>
      </c>
      <c r="D43" s="65">
        <f t="shared" si="37"/>
        <v>6</v>
      </c>
      <c r="E43" s="65">
        <f t="shared" si="37"/>
        <v>5</v>
      </c>
      <c r="F43" s="65">
        <f t="shared" si="37"/>
        <v>5</v>
      </c>
      <c r="G43" s="65">
        <f t="shared" si="37"/>
        <v>2</v>
      </c>
      <c r="H43" s="65">
        <f t="shared" si="37"/>
        <v>4</v>
      </c>
      <c r="I43" s="65">
        <f t="shared" si="37"/>
        <v>5</v>
      </c>
      <c r="J43" s="65">
        <f t="shared" si="37"/>
        <v>5</v>
      </c>
      <c r="K43" s="65">
        <f t="shared" si="37"/>
        <v>4</v>
      </c>
      <c r="L43" s="65">
        <f t="shared" si="37"/>
        <v>5</v>
      </c>
      <c r="M43" s="65">
        <f t="shared" si="37"/>
        <v>2</v>
      </c>
      <c r="N43" s="65">
        <f t="shared" si="37"/>
        <v>5</v>
      </c>
      <c r="O43" s="65">
        <f t="shared" si="37"/>
        <v>14</v>
      </c>
      <c r="P43" s="65">
        <f t="shared" si="37"/>
        <v>2</v>
      </c>
      <c r="Q43" s="65">
        <f t="shared" si="37"/>
        <v>3</v>
      </c>
      <c r="R43" s="65">
        <f t="shared" si="37"/>
        <v>0</v>
      </c>
      <c r="S43" s="65">
        <f t="shared" si="37"/>
        <v>4</v>
      </c>
    </row>
    <row r="44" spans="1:64" ht="17" customHeight="1">
      <c r="B44" s="20" t="s">
        <v>58</v>
      </c>
      <c r="C44" s="65">
        <f>COUNTIF(U2:U32,"KOS")</f>
        <v>0</v>
      </c>
      <c r="D44" s="65">
        <f>COUNTIF(U2:U32,"ŠOŠ")</f>
        <v>8</v>
      </c>
      <c r="E44" s="65">
        <f>COUNTIF(U2:U32,"PIN")</f>
        <v>1</v>
      </c>
      <c r="F44" s="65">
        <f>COUNTIF(U2:U32,"KON")</f>
        <v>6</v>
      </c>
      <c r="G44" s="65">
        <f>COUNTIF(U2:U32,"oro")</f>
        <v>0</v>
      </c>
      <c r="H44" s="65">
        <f>COUNTIF(U2:U32,"MIO")</f>
        <v>0</v>
      </c>
      <c r="I44" s="65">
        <f>COUNTIF(U2:U32,"BOŽ")</f>
        <v>1</v>
      </c>
      <c r="J44" s="65">
        <f>COUNTIF(U2:U32,"TOM")</f>
        <v>0</v>
      </c>
      <c r="K44" s="65">
        <f>COUNTIF(U2:U32,"MŠŠ")</f>
        <v>0</v>
      </c>
      <c r="L44" s="65">
        <f>COUNTIF(U2:U32,"ŽIV")</f>
        <v>0</v>
      </c>
      <c r="M44" s="65">
        <f>COUNTIF(U2:U32,"TAL")</f>
        <v>0</v>
      </c>
      <c r="N44" s="65">
        <f>COUNTIF(U2:U32,"PIR")</f>
        <v>0</v>
      </c>
      <c r="O44" s="65">
        <f>COUNTIF(U2:U32,"HOL")</f>
        <v>0</v>
      </c>
      <c r="P44" s="65">
        <f>COUNTIF(U2:U32,P1)</f>
        <v>4</v>
      </c>
      <c r="Q44" s="65">
        <f>COUNTIF(U2:U32,Q1)</f>
        <v>3</v>
      </c>
      <c r="R44" s="65">
        <f>COUNTIF(U2:U32,R1)</f>
        <v>0</v>
      </c>
      <c r="S44" s="65">
        <f>COUNTIF(V2:V32,S1)</f>
        <v>0</v>
      </c>
    </row>
    <row r="45" spans="1:64" ht="17" customHeight="1">
      <c r="B45" s="21" t="str">
        <f>Vzorci_vnosov!$A$45</f>
        <v>¶</v>
      </c>
      <c r="C45" s="65">
        <f t="shared" ref="C45:S45" si="38">COUNTIF(C2:C32,"51¶")+COUNTIF(C2:C32,"52¶")+COUNTIF(C2:C32,"kvit¶")</f>
        <v>0</v>
      </c>
      <c r="D45" s="65">
        <f t="shared" si="38"/>
        <v>1</v>
      </c>
      <c r="E45" s="65">
        <f t="shared" si="38"/>
        <v>0</v>
      </c>
      <c r="F45" s="65">
        <f t="shared" si="38"/>
        <v>1</v>
      </c>
      <c r="G45" s="65">
        <f t="shared" si="38"/>
        <v>1</v>
      </c>
      <c r="H45" s="65">
        <f t="shared" si="38"/>
        <v>0</v>
      </c>
      <c r="I45" s="65">
        <f t="shared" si="38"/>
        <v>2</v>
      </c>
      <c r="J45" s="65">
        <f t="shared" si="38"/>
        <v>2</v>
      </c>
      <c r="K45" s="65">
        <f t="shared" si="38"/>
        <v>0</v>
      </c>
      <c r="L45" s="65">
        <f t="shared" si="38"/>
        <v>0</v>
      </c>
      <c r="M45" s="65">
        <f t="shared" si="38"/>
        <v>0</v>
      </c>
      <c r="N45" s="65">
        <f t="shared" si="38"/>
        <v>2</v>
      </c>
      <c r="O45" s="65">
        <f t="shared" si="38"/>
        <v>3</v>
      </c>
      <c r="P45" s="65">
        <f t="shared" si="38"/>
        <v>0</v>
      </c>
      <c r="Q45" s="65">
        <f t="shared" si="38"/>
        <v>2</v>
      </c>
      <c r="R45" s="65">
        <f t="shared" si="38"/>
        <v>0</v>
      </c>
      <c r="S45" s="65">
        <f t="shared" si="38"/>
        <v>1</v>
      </c>
    </row>
    <row r="46" spans="1:64" ht="17" customHeight="1">
      <c r="B46" s="25" t="str">
        <f>Vzorci_vnosov!$A$8</f>
        <v>U</v>
      </c>
      <c r="C46" s="65">
        <f t="shared" ref="C46:S46" si="39">COUNTIF(C2:C32,"U☺")+COUNTIF(C2:C32,"U☻")+COUNTIF(C2:C32,"U")</f>
        <v>0</v>
      </c>
      <c r="D46" s="65">
        <f t="shared" si="39"/>
        <v>1</v>
      </c>
      <c r="E46" s="65">
        <f t="shared" si="39"/>
        <v>0</v>
      </c>
      <c r="F46" s="65">
        <f t="shared" si="39"/>
        <v>0</v>
      </c>
      <c r="G46" s="65">
        <f t="shared" si="39"/>
        <v>0</v>
      </c>
      <c r="H46" s="65">
        <f t="shared" si="39"/>
        <v>0</v>
      </c>
      <c r="I46" s="65">
        <f t="shared" si="39"/>
        <v>3</v>
      </c>
      <c r="J46" s="65">
        <f t="shared" si="39"/>
        <v>0</v>
      </c>
      <c r="K46" s="65">
        <f t="shared" si="39"/>
        <v>0</v>
      </c>
      <c r="L46" s="65">
        <f t="shared" si="39"/>
        <v>0</v>
      </c>
      <c r="M46" s="65">
        <f t="shared" si="39"/>
        <v>0</v>
      </c>
      <c r="N46" s="65">
        <f t="shared" si="39"/>
        <v>0</v>
      </c>
      <c r="O46" s="65">
        <f t="shared" si="39"/>
        <v>0</v>
      </c>
      <c r="P46" s="65">
        <f t="shared" si="39"/>
        <v>0</v>
      </c>
      <c r="Q46" s="65">
        <f t="shared" si="39"/>
        <v>0</v>
      </c>
      <c r="R46" s="65">
        <f t="shared" si="39"/>
        <v>0</v>
      </c>
      <c r="S46" s="65">
        <f t="shared" si="39"/>
        <v>0</v>
      </c>
    </row>
  </sheetData>
  <sheetProtection sheet="1" objects="1" scenarios="1"/>
  <conditionalFormatting sqref="AD2:AD31">
    <cfRule type="cellIs" dxfId="302" priority="5" stopIfTrue="1" operator="notEqual">
      <formula>0</formula>
    </cfRule>
  </conditionalFormatting>
  <conditionalFormatting sqref="V2:AC31">
    <cfRule type="cellIs" dxfId="301" priority="18" stopIfTrue="1" operator="lessThan">
      <formula>1</formula>
    </cfRule>
  </conditionalFormatting>
  <conditionalFormatting sqref="AF2:AF31">
    <cfRule type="cellIs" dxfId="300" priority="8" stopIfTrue="1" operator="lessThan">
      <formula>2</formula>
    </cfRule>
  </conditionalFormatting>
  <conditionalFormatting sqref="AE2:AE31">
    <cfRule type="cellIs" dxfId="299" priority="6" stopIfTrue="1" operator="equal">
      <formula>1</formula>
    </cfRule>
  </conditionalFormatting>
  <conditionalFormatting sqref="AE2:AE31">
    <cfRule type="cellIs" dxfId="298" priority="7" stopIfTrue="1" operator="greaterThan">
      <formula>1</formula>
    </cfRule>
  </conditionalFormatting>
  <conditionalFormatting sqref="V2:AC31">
    <cfRule type="cellIs" dxfId="297" priority="19" stopIfTrue="1" operator="greaterThan">
      <formula>1</formula>
    </cfRule>
  </conditionalFormatting>
  <conditionalFormatting sqref="AF2:AF31">
    <cfRule type="cellIs" dxfId="296" priority="9" stopIfTrue="1" operator="greaterThan">
      <formula>2</formula>
    </cfRule>
  </conditionalFormatting>
  <conditionalFormatting sqref="C1">
    <cfRule type="expression" dxfId="295" priority="78" stopIfTrue="1">
      <formula>WEEKDAY($A1,2)=6</formula>
    </cfRule>
  </conditionalFormatting>
  <conditionalFormatting sqref="C1">
    <cfRule type="expression" dxfId="294" priority="79" stopIfTrue="1">
      <formula>WEEKDAY($A1,2)=7</formula>
    </cfRule>
  </conditionalFormatting>
  <conditionalFormatting sqref="D10">
    <cfRule type="expression" dxfId="293" priority="92" stopIfTrue="1">
      <formula>WEEKDAY($A10,2)=6</formula>
    </cfRule>
  </conditionalFormatting>
  <conditionalFormatting sqref="D10">
    <cfRule type="expression" dxfId="292" priority="93" stopIfTrue="1">
      <formula>WEEKDAY($A10,2)=7</formula>
    </cfRule>
  </conditionalFormatting>
  <conditionalFormatting sqref="D13">
    <cfRule type="expression" dxfId="291" priority="94" stopIfTrue="1">
      <formula>WEEKDAY($A13,2)=6</formula>
    </cfRule>
  </conditionalFormatting>
  <conditionalFormatting sqref="Q13">
    <cfRule type="expression" dxfId="290" priority="96" stopIfTrue="1">
      <formula>WEEKDAY($A13,2)=6</formula>
    </cfRule>
  </conditionalFormatting>
  <conditionalFormatting sqref="D13">
    <cfRule type="expression" dxfId="289" priority="95" stopIfTrue="1">
      <formula>WEEKDAY($A13,2)=7</formula>
    </cfRule>
  </conditionalFormatting>
  <conditionalFormatting sqref="Q13">
    <cfRule type="expression" dxfId="288" priority="97" stopIfTrue="1">
      <formula>WEEKDAY($A13,2)=7</formula>
    </cfRule>
  </conditionalFormatting>
  <conditionalFormatting sqref="M15:M18">
    <cfRule type="expression" dxfId="287" priority="102" stopIfTrue="1">
      <formula>WEEKDAY($A15,2)=6</formula>
    </cfRule>
  </conditionalFormatting>
  <conditionalFormatting sqref="M15:M18">
    <cfRule type="expression" dxfId="286" priority="103" stopIfTrue="1">
      <formula>WEEKDAY($A15,2)=7</formula>
    </cfRule>
  </conditionalFormatting>
  <conditionalFormatting sqref="N19">
    <cfRule type="expression" dxfId="285" priority="104" stopIfTrue="1">
      <formula>WEEKDAY($A19,2)=6</formula>
    </cfRule>
  </conditionalFormatting>
  <conditionalFormatting sqref="N19">
    <cfRule type="expression" dxfId="284" priority="105" stopIfTrue="1">
      <formula>WEEKDAY($A19,2)=7</formula>
    </cfRule>
  </conditionalFormatting>
  <conditionalFormatting sqref="A2:B31 R2:R4 T2:T4 C5:C6 F5:G5 I5:J5 L5:M5 O5:U5 D6 G6:H6 J6 L6:U6 R7:R11 T7:T11 C12:K12 M12:O12 Q12:U12 C13 E13:H13 J13 L13:P13 R13:U13 R14:R18 T15:T18 C19:J19 C20 E20:H20 J20 L19:M20 O19:U20 T21:T25 C26:C27 E26 G26 I26:P26 R21:R26 T26:U26 D27 F27:G27 I27:K27 M27:U27 R28:R31 T29:T31">
    <cfRule type="expression" dxfId="283" priority="80" stopIfTrue="1">
      <formula>WEEKDAY($A2,2)=6</formula>
    </cfRule>
  </conditionalFormatting>
  <conditionalFormatting sqref="M2:M4">
    <cfRule type="expression" dxfId="282" priority="82" stopIfTrue="1">
      <formula>WEEKDAY($A2,2)=6</formula>
    </cfRule>
  </conditionalFormatting>
  <conditionalFormatting sqref="A2:B31 R2:R4 T2:T4 C5:C6 F5:G5 I5:J5 L5:M5 O5:U5 D6 G6:H6 J6 L6:U6 R7:R11 T7:T11 C12:K12 M12:O12 Q12:U12 C13 E13:H13 J13 L13:P13 R13:U13 R14:R18 T15:T18 C19:J19 C20 E20:H20 J20 L19:M20 O19:U20 T21:T25 C26:C27 E26 G26 I26:P26 R21:R26 T26:U26 D27 F27:G27 I27:K27 M27:U27 R28:R31 T29:T31">
    <cfRule type="expression" dxfId="281" priority="81" stopIfTrue="1">
      <formula>WEEKDAY($A2,2)=7</formula>
    </cfRule>
  </conditionalFormatting>
  <conditionalFormatting sqref="M2:M4">
    <cfRule type="expression" dxfId="280" priority="83" stopIfTrue="1">
      <formula>WEEKDAY($A2,2)=7</formula>
    </cfRule>
  </conditionalFormatting>
  <conditionalFormatting sqref="I20">
    <cfRule type="expression" dxfId="279" priority="108" stopIfTrue="1">
      <formula>WEEKDAY($A20,2)=6</formula>
    </cfRule>
  </conditionalFormatting>
  <conditionalFormatting sqref="K20">
    <cfRule type="expression" dxfId="278" priority="100" stopIfTrue="1">
      <formula>WEEKDAY($A20,2)=6</formula>
    </cfRule>
  </conditionalFormatting>
  <conditionalFormatting sqref="N20">
    <cfRule type="expression" dxfId="277" priority="106" stopIfTrue="1">
      <formula>WEEKDAY($A20,2)=6</formula>
    </cfRule>
  </conditionalFormatting>
  <conditionalFormatting sqref="I20">
    <cfRule type="expression" dxfId="276" priority="109" stopIfTrue="1">
      <formula>WEEKDAY($A20,2)=7</formula>
    </cfRule>
  </conditionalFormatting>
  <conditionalFormatting sqref="K20">
    <cfRule type="expression" dxfId="275" priority="101" stopIfTrue="1">
      <formula>WEEKDAY($A20,2)=7</formula>
    </cfRule>
  </conditionalFormatting>
  <conditionalFormatting sqref="N20">
    <cfRule type="expression" dxfId="274" priority="107" stopIfTrue="1">
      <formula>WEEKDAY($A20,2)=7</formula>
    </cfRule>
  </conditionalFormatting>
  <conditionalFormatting sqref="M21:M25">
    <cfRule type="expression" dxfId="273" priority="124" stopIfTrue="1">
      <formula>WEEKDAY($A21,2)=6</formula>
    </cfRule>
  </conditionalFormatting>
  <conditionalFormatting sqref="M21:M25">
    <cfRule type="expression" dxfId="272" priority="125" stopIfTrue="1">
      <formula>WEEKDAY($A21,2)=7</formula>
    </cfRule>
  </conditionalFormatting>
  <conditionalFormatting sqref="D25">
    <cfRule type="expression" dxfId="271" priority="110" stopIfTrue="1">
      <formula>WEEKDAY($A25,2)=6</formula>
    </cfRule>
  </conditionalFormatting>
  <conditionalFormatting sqref="D25">
    <cfRule type="expression" dxfId="270" priority="111" stopIfTrue="1">
      <formula>WEEKDAY($A25,2)=7</formula>
    </cfRule>
  </conditionalFormatting>
  <conditionalFormatting sqref="F26">
    <cfRule type="expression" dxfId="269" priority="112" stopIfTrue="1">
      <formula>WEEKDAY($A26,2)=6</formula>
    </cfRule>
  </conditionalFormatting>
  <conditionalFormatting sqref="H26">
    <cfRule type="expression" dxfId="268" priority="114" stopIfTrue="1">
      <formula>WEEKDAY($A26,2)=6</formula>
    </cfRule>
  </conditionalFormatting>
  <conditionalFormatting sqref="S26">
    <cfRule type="expression" dxfId="267" priority="116" stopIfTrue="1">
      <formula>WEEKDAY($A26,2)=6</formula>
    </cfRule>
  </conditionalFormatting>
  <conditionalFormatting sqref="F26">
    <cfRule type="expression" dxfId="266" priority="113" stopIfTrue="1">
      <formula>WEEKDAY($A26,2)=7</formula>
    </cfRule>
  </conditionalFormatting>
  <conditionalFormatting sqref="H26">
    <cfRule type="expression" dxfId="265" priority="115" stopIfTrue="1">
      <formula>WEEKDAY($A26,2)=7</formula>
    </cfRule>
  </conditionalFormatting>
  <conditionalFormatting sqref="S26">
    <cfRule type="expression" dxfId="264" priority="117" stopIfTrue="1">
      <formula>WEEKDAY($A26,2)=7</formula>
    </cfRule>
  </conditionalFormatting>
  <conditionalFormatting sqref="H27">
    <cfRule type="expression" dxfId="263" priority="118" stopIfTrue="1">
      <formula>WEEKDAY($A27,2)=6</formula>
    </cfRule>
  </conditionalFormatting>
  <conditionalFormatting sqref="H27">
    <cfRule type="expression" dxfId="262" priority="119" stopIfTrue="1">
      <formula>WEEKDAY($A27,2)=7</formula>
    </cfRule>
  </conditionalFormatting>
  <conditionalFormatting sqref="M29:M31">
    <cfRule type="expression" dxfId="261" priority="120" stopIfTrue="1">
      <formula>WEEKDAY($A29,2)=6</formula>
    </cfRule>
  </conditionalFormatting>
  <conditionalFormatting sqref="M29:M31">
    <cfRule type="expression" dxfId="260" priority="121" stopIfTrue="1">
      <formula>WEEKDAY($A29,2)=7</formula>
    </cfRule>
  </conditionalFormatting>
  <conditionalFormatting sqref="D30">
    <cfRule type="expression" dxfId="259" priority="122" stopIfTrue="1">
      <formula>WEEKDAY($A30,2)=6</formula>
    </cfRule>
  </conditionalFormatting>
  <conditionalFormatting sqref="D30">
    <cfRule type="expression" dxfId="258" priority="123" stopIfTrue="1">
      <formula>WEEKDAY($A30,2)=7</formula>
    </cfRule>
  </conditionalFormatting>
  <conditionalFormatting sqref="D4">
    <cfRule type="expression" dxfId="257" priority="84" stopIfTrue="1">
      <formula>WEEKDAY($A4,2)=6</formula>
    </cfRule>
  </conditionalFormatting>
  <conditionalFormatting sqref="D4">
    <cfRule type="expression" dxfId="256" priority="85" stopIfTrue="1">
      <formula>WEEKDAY($A4,2)=7</formula>
    </cfRule>
  </conditionalFormatting>
  <conditionalFormatting sqref="D5">
    <cfRule type="expression" dxfId="255" priority="86" stopIfTrue="1">
      <formula>WEEKDAY($A5,2)=6</formula>
    </cfRule>
  </conditionalFormatting>
  <conditionalFormatting sqref="E5:E6">
    <cfRule type="expression" dxfId="254" priority="88" stopIfTrue="1">
      <formula>WEEKDAY($A5,2)=6</formula>
    </cfRule>
  </conditionalFormatting>
  <conditionalFormatting sqref="K5:K6">
    <cfRule type="expression" dxfId="253" priority="90" stopIfTrue="1">
      <formula>WEEKDAY($A5,2)=6</formula>
    </cfRule>
  </conditionalFormatting>
  <conditionalFormatting sqref="D5">
    <cfRule type="expression" dxfId="252" priority="87" stopIfTrue="1">
      <formula>WEEKDAY($A5,2)=7</formula>
    </cfRule>
  </conditionalFormatting>
  <conditionalFormatting sqref="E5:E6">
    <cfRule type="expression" dxfId="251" priority="89" stopIfTrue="1">
      <formula>WEEKDAY($A5,2)=7</formula>
    </cfRule>
  </conditionalFormatting>
  <conditionalFormatting sqref="K5:K6">
    <cfRule type="expression" dxfId="250" priority="91" stopIfTrue="1">
      <formula>WEEKDAY($A5,2)=7</formula>
    </cfRule>
  </conditionalFormatting>
  <conditionalFormatting sqref="M7:M11">
    <cfRule type="expression" dxfId="249" priority="98" stopIfTrue="1">
      <formula>WEEKDAY($A7,2)=6</formula>
    </cfRule>
  </conditionalFormatting>
  <conditionalFormatting sqref="M7:M11">
    <cfRule type="expression" dxfId="248" priority="99" stopIfTrue="1">
      <formula>WEEKDAY($A7,2)=7</formula>
    </cfRule>
  </conditionalFormatting>
  <pageMargins left="0.35433070866141703" right="0.27559055118110198" top="0.40275590551181106" bottom="0.23622047244094502" header="0.23622047244094502" footer="0.23622047244094502"/>
  <pageSetup paperSize="0" scale="123" fitToWidth="0" fitToHeight="0" orientation="portrait" horizontalDpi="0" verticalDpi="0" copies="0"/>
  <headerFooter alignWithMargins="0">
    <oddHeader>&amp;L&amp;"Arial,Regular"&amp;12Zadnja sprememba:  &amp;C&amp;"Arial,Regular"&amp;D   &amp;T</oddHead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46"/>
  <sheetViews>
    <sheetView workbookViewId="0"/>
  </sheetViews>
  <sheetFormatPr baseColWidth="10" defaultRowHeight="17" customHeight="1"/>
  <cols>
    <col min="1" max="1" width="7.19921875" style="60" customWidth="1"/>
    <col min="2" max="2" width="4" style="61" customWidth="1"/>
    <col min="3" max="17" width="5.19921875" style="62" customWidth="1"/>
    <col min="18" max="18" width="5.19921875" style="62" hidden="1" customWidth="1"/>
    <col min="19" max="21" width="5.19921875" style="62" customWidth="1"/>
    <col min="22" max="32" width="4.3984375" style="62" customWidth="1"/>
    <col min="33" max="33" width="5.19921875" style="1" customWidth="1"/>
    <col min="34" max="51" width="17.19921875" style="3" hidden="1" customWidth="1"/>
    <col min="52" max="55" width="4.3984375" style="4" customWidth="1"/>
    <col min="56" max="56" width="8.3984375" style="4" customWidth="1"/>
    <col min="57" max="64" width="8.3984375" style="46" customWidth="1"/>
    <col min="65" max="65" width="11" customWidth="1"/>
  </cols>
  <sheetData>
    <row r="1" spans="1:56" ht="19.5" customHeight="1">
      <c r="A1" s="24" t="s">
        <v>64</v>
      </c>
      <c r="B1" s="25"/>
      <c r="C1" s="78"/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26" t="str">
        <f>Vzorci_vnosov!$C$14</f>
        <v>HOL</v>
      </c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82" t="s">
        <v>58</v>
      </c>
      <c r="V1" s="29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G1" s="1" t="s">
        <v>78</v>
      </c>
      <c r="AH1" s="73">
        <f>$C$1</f>
        <v>0</v>
      </c>
      <c r="AI1" s="73" t="str">
        <f>$D$1</f>
        <v>ŠOŠ</v>
      </c>
      <c r="AJ1" s="73" t="str">
        <f>$E$1</f>
        <v>PIN</v>
      </c>
      <c r="AK1" s="73" t="str">
        <f>$F$1</f>
        <v>KON</v>
      </c>
      <c r="AL1" s="73" t="str">
        <f>$G$1</f>
        <v>ORO</v>
      </c>
      <c r="AM1" s="73" t="str">
        <f>$H$1</f>
        <v>MIO</v>
      </c>
      <c r="AN1" s="73" t="str">
        <f>$I$1</f>
        <v>BOŽ</v>
      </c>
      <c r="AO1" s="73" t="str">
        <f>$J$1</f>
        <v>TOM</v>
      </c>
      <c r="AP1" s="73" t="str">
        <f>$K$1</f>
        <v>MŠŠ</v>
      </c>
      <c r="AQ1" s="73" t="str">
        <f>$L$1</f>
        <v>ŽIV</v>
      </c>
      <c r="AR1" s="73" t="str">
        <f>$M$1</f>
        <v>TAL</v>
      </c>
      <c r="AS1" s="73" t="str">
        <f>$N$1</f>
        <v>PIR</v>
      </c>
      <c r="AT1" s="73" t="e">
        <f>NA()</f>
        <v>#N/A</v>
      </c>
      <c r="AU1" s="73" t="str">
        <f>$O$1</f>
        <v>HOL</v>
      </c>
      <c r="AV1" s="73" t="str">
        <f>$P$1</f>
        <v>BUT</v>
      </c>
      <c r="AW1" s="73" t="str">
        <f>$Q$1</f>
        <v>ŽRJ</v>
      </c>
      <c r="AX1" s="73" t="str">
        <f>$R$1</f>
        <v>NOV3</v>
      </c>
      <c r="AY1" s="73" t="str">
        <f>$S$1</f>
        <v>JNK</v>
      </c>
    </row>
    <row r="2" spans="1:56" ht="19.5" customHeight="1">
      <c r="A2" s="38">
        <v>43952</v>
      </c>
      <c r="B2" s="83" t="str">
        <f t="shared" ref="B2:B32" si="0">TEXT(A2,"Ddd")</f>
        <v>Fri</v>
      </c>
      <c r="C2" s="40"/>
      <c r="D2" s="84"/>
      <c r="E2" s="85"/>
      <c r="F2" s="41" t="str">
        <f>Vzorci_vnosov!$A$14</f>
        <v>☻</v>
      </c>
      <c r="G2" s="40"/>
      <c r="H2" s="40"/>
      <c r="I2" s="84"/>
      <c r="J2" s="84"/>
      <c r="K2" s="40"/>
      <c r="L2" s="84"/>
      <c r="M2" s="40"/>
      <c r="N2" s="84"/>
      <c r="O2" s="84"/>
      <c r="P2" s="86"/>
      <c r="Q2" s="84"/>
      <c r="R2" s="84"/>
      <c r="S2" s="84"/>
      <c r="T2" s="84" t="s">
        <v>70</v>
      </c>
      <c r="U2" s="84" t="s">
        <v>11</v>
      </c>
      <c r="V2" s="43">
        <f t="shared" ref="V2:V32" si="1">COUNTIF(AH2:AY2,"☻")</f>
        <v>1</v>
      </c>
      <c r="W2" s="43">
        <f t="shared" ref="W2:W32" si="2">COUNTIF(AH2:AY2,"☺")</f>
        <v>0</v>
      </c>
      <c r="X2" s="43">
        <f t="shared" ref="X2:X32" si="3">COUNTIF(C2:S2,"51")+COUNTIF(C2:S2,"51$")+COUNTIF(C2:S2,"51☻")</f>
        <v>0</v>
      </c>
      <c r="Y2" s="43">
        <f t="shared" ref="Y2:Y32" si="4">COUNTIF(C2:S2,"52")+COUNTIF(C2:S2,"52$")+COUNTIF(C2:S2,"52☻")</f>
        <v>0</v>
      </c>
      <c r="Z2" s="43">
        <f t="shared" ref="Z2:Z32" si="5">COUNTIF(C2:S2,"51¶")</f>
        <v>0</v>
      </c>
      <c r="AA2" s="43">
        <f t="shared" ref="AA2:AA32" si="6">COUNTIF(C2:S2,"52¶")</f>
        <v>0</v>
      </c>
      <c r="AB2" s="43">
        <f t="shared" ref="AB2:AB32" si="7">COUNTIF(C2:S2,"U")+COUNTIF(C2:S2,"U☻")+COUNTIF(C2:S2,"U☺")</f>
        <v>0</v>
      </c>
      <c r="AC2" s="43">
        <f t="shared" ref="AC2:AC32" si="8">COUNTIF(C2:S2,"KVIT")+COUNTIF(C2:S2,"KVIT☻")+COUNTIF(C2:S2,"kvit$")</f>
        <v>0</v>
      </c>
      <c r="AD2" s="44">
        <f t="shared" ref="AD2:AD32" si="9">COUNTBLANK(C2:S2)-3</f>
        <v>13</v>
      </c>
      <c r="AE2" s="44">
        <f t="shared" ref="AE2:AE32" si="10">COUNTIF(C2:S2,"x")</f>
        <v>0</v>
      </c>
      <c r="AF2" s="43">
        <f t="shared" ref="AF2:AF32" si="11">COUNTIF(C2:S2,"51")+COUNTIF(C2:S2,"51☻")+COUNTIF(C2:S2,"2")+COUNTIF(C2:S2,"52")+COUNTIF(C2:S2,"52☻")+COUNTIF(C2:S2,"51$")+COUNTIF(C2:S2,"52$")</f>
        <v>0</v>
      </c>
      <c r="AG2" s="5" t="str">
        <f>Vzorci_vnosov!$A$2</f>
        <v>51☻</v>
      </c>
      <c r="AH2" s="45" t="str">
        <f t="shared" ref="AH2:AH32" si="12">RIGHT(C2,1)</f>
        <v/>
      </c>
      <c r="AI2" s="45" t="str">
        <f t="shared" ref="AI2:AI32" si="13">RIGHT(D2,1)</f>
        <v/>
      </c>
      <c r="AJ2" s="45" t="str">
        <f t="shared" ref="AJ2:AJ32" si="14">RIGHT(E2,1)</f>
        <v/>
      </c>
      <c r="AK2" s="45" t="str">
        <f t="shared" ref="AK2:AK32" si="15">RIGHT(F2,1)</f>
        <v>☻</v>
      </c>
      <c r="AL2" s="45" t="str">
        <f t="shared" ref="AL2:AL32" si="16">RIGHT(G2,1)</f>
        <v/>
      </c>
      <c r="AM2" s="45" t="str">
        <f t="shared" ref="AM2:AM32" si="17">RIGHT(H2,1)</f>
        <v/>
      </c>
      <c r="AN2" s="45" t="str">
        <f t="shared" ref="AN2:AN32" si="18">RIGHT(I2,1)</f>
        <v/>
      </c>
      <c r="AO2" s="45" t="str">
        <f t="shared" ref="AO2:AO32" si="19">RIGHT(J2,1)</f>
        <v/>
      </c>
      <c r="AP2" s="45" t="str">
        <f t="shared" ref="AP2:AP32" si="20">RIGHT(K2,1)</f>
        <v/>
      </c>
      <c r="AQ2" s="45" t="str">
        <f t="shared" ref="AQ2:AQ32" si="21">RIGHT(L2,1)</f>
        <v/>
      </c>
      <c r="AR2" s="45" t="str">
        <f t="shared" ref="AR2:AR32" si="22">RIGHT(M2,1)</f>
        <v/>
      </c>
      <c r="AS2" s="45" t="str">
        <f t="shared" ref="AS2:AS32" si="23">RIGHT(N2,1)</f>
        <v/>
      </c>
      <c r="AT2" s="45" t="e">
        <f>NA()</f>
        <v>#N/A</v>
      </c>
      <c r="AU2" s="45" t="str">
        <f t="shared" ref="AU2:AU32" si="24">RIGHT(O2,1)</f>
        <v/>
      </c>
      <c r="AV2" s="45" t="str">
        <f t="shared" ref="AV2:AV32" si="25">RIGHT(P2,1)</f>
        <v/>
      </c>
      <c r="AW2" s="45" t="str">
        <f t="shared" ref="AW2:AW32" si="26">RIGHT(Q2,1)</f>
        <v/>
      </c>
      <c r="AX2" s="45" t="str">
        <f t="shared" ref="AX2:AX32" si="27">RIGHT(R2,1)</f>
        <v/>
      </c>
      <c r="AY2" s="45" t="str">
        <f t="shared" ref="AY2:AY32" si="28">RIGHT(S2,1)</f>
        <v/>
      </c>
    </row>
    <row r="3" spans="1:56" ht="19.5" customHeight="1">
      <c r="A3" s="47">
        <v>43953</v>
      </c>
      <c r="B3" s="48" t="str">
        <f t="shared" si="0"/>
        <v>Sat</v>
      </c>
      <c r="C3" s="40"/>
      <c r="D3" s="41" t="str">
        <f>Vzorci_vnosov!$A$14</f>
        <v>☻</v>
      </c>
      <c r="E3" s="84"/>
      <c r="F3" s="40"/>
      <c r="G3" s="40"/>
      <c r="H3" s="40"/>
      <c r="I3" s="42" t="str">
        <f>Vzorci_vnosov!$A$21</f>
        <v>☺</v>
      </c>
      <c r="J3" s="85"/>
      <c r="K3" s="40"/>
      <c r="L3" s="84"/>
      <c r="M3" s="40"/>
      <c r="N3" s="40"/>
      <c r="O3" s="84"/>
      <c r="P3" s="84"/>
      <c r="Q3" s="84"/>
      <c r="R3" s="84"/>
      <c r="S3" s="84"/>
      <c r="T3" s="84" t="s">
        <v>13</v>
      </c>
      <c r="U3" s="78" t="s">
        <v>28</v>
      </c>
      <c r="V3" s="43">
        <f t="shared" si="1"/>
        <v>1</v>
      </c>
      <c r="W3" s="43">
        <f t="shared" si="2"/>
        <v>1</v>
      </c>
      <c r="X3" s="43">
        <f t="shared" si="3"/>
        <v>0</v>
      </c>
      <c r="Y3" s="43">
        <f t="shared" si="4"/>
        <v>0</v>
      </c>
      <c r="Z3" s="43">
        <f t="shared" si="5"/>
        <v>0</v>
      </c>
      <c r="AA3" s="43">
        <f t="shared" si="6"/>
        <v>0</v>
      </c>
      <c r="AB3" s="43">
        <f t="shared" si="7"/>
        <v>0</v>
      </c>
      <c r="AC3" s="43">
        <f t="shared" si="8"/>
        <v>0</v>
      </c>
      <c r="AD3" s="44">
        <f t="shared" si="9"/>
        <v>12</v>
      </c>
      <c r="AE3" s="44">
        <f t="shared" si="10"/>
        <v>0</v>
      </c>
      <c r="AF3" s="43">
        <f t="shared" si="11"/>
        <v>0</v>
      </c>
      <c r="AG3" s="5" t="str">
        <f>Vzorci_vnosov!$A$3</f>
        <v>52☻</v>
      </c>
      <c r="AH3" s="45" t="str">
        <f t="shared" si="12"/>
        <v/>
      </c>
      <c r="AI3" s="45" t="str">
        <f t="shared" si="13"/>
        <v>☻</v>
      </c>
      <c r="AJ3" s="45" t="str">
        <f t="shared" si="14"/>
        <v/>
      </c>
      <c r="AK3" s="45" t="str">
        <f t="shared" si="15"/>
        <v/>
      </c>
      <c r="AL3" s="45" t="str">
        <f t="shared" si="16"/>
        <v/>
      </c>
      <c r="AM3" s="45" t="str">
        <f t="shared" si="17"/>
        <v/>
      </c>
      <c r="AN3" s="45" t="str">
        <f t="shared" si="18"/>
        <v>☺</v>
      </c>
      <c r="AO3" s="45" t="str">
        <f t="shared" si="19"/>
        <v/>
      </c>
      <c r="AP3" s="45" t="str">
        <f t="shared" si="20"/>
        <v/>
      </c>
      <c r="AQ3" s="45" t="str">
        <f t="shared" si="21"/>
        <v/>
      </c>
      <c r="AR3" s="45" t="str">
        <f t="shared" si="22"/>
        <v/>
      </c>
      <c r="AS3" s="45" t="str">
        <f t="shared" si="23"/>
        <v/>
      </c>
      <c r="AT3" s="45" t="e">
        <f>NA()</f>
        <v>#N/A</v>
      </c>
      <c r="AU3" s="45" t="str">
        <f t="shared" si="24"/>
        <v/>
      </c>
      <c r="AV3" s="45" t="str">
        <f t="shared" si="25"/>
        <v/>
      </c>
      <c r="AW3" s="45" t="str">
        <f t="shared" si="26"/>
        <v/>
      </c>
      <c r="AX3" s="45" t="str">
        <f t="shared" si="27"/>
        <v/>
      </c>
      <c r="AY3" s="45" t="str">
        <f t="shared" si="28"/>
        <v/>
      </c>
      <c r="BA3" s="4" t="s">
        <v>71</v>
      </c>
    </row>
    <row r="4" spans="1:56" ht="19.5" customHeight="1">
      <c r="A4" s="47">
        <v>43954</v>
      </c>
      <c r="B4" s="48" t="str">
        <f t="shared" si="0"/>
        <v>Sun</v>
      </c>
      <c r="C4" s="49"/>
      <c r="D4" s="41" t="str">
        <f>Vzorci_vnosov!$A$14</f>
        <v>☻</v>
      </c>
      <c r="E4" s="49"/>
      <c r="F4" s="49"/>
      <c r="G4" s="49"/>
      <c r="H4" s="49"/>
      <c r="I4" s="53"/>
      <c r="J4" s="53"/>
      <c r="K4" s="49"/>
      <c r="L4" s="51"/>
      <c r="M4" s="49"/>
      <c r="N4" s="42" t="str">
        <f>Vzorci_vnosov!$A$21</f>
        <v>☺</v>
      </c>
      <c r="O4" s="53"/>
      <c r="P4" s="49"/>
      <c r="Q4" s="87"/>
      <c r="R4" s="87"/>
      <c r="S4" s="87"/>
      <c r="T4" s="87" t="s">
        <v>23</v>
      </c>
      <c r="U4" s="78" t="s">
        <v>11</v>
      </c>
      <c r="V4" s="43">
        <f t="shared" si="1"/>
        <v>1</v>
      </c>
      <c r="W4" s="43">
        <f t="shared" si="2"/>
        <v>1</v>
      </c>
      <c r="X4" s="43">
        <f t="shared" si="3"/>
        <v>0</v>
      </c>
      <c r="Y4" s="43">
        <f t="shared" si="4"/>
        <v>0</v>
      </c>
      <c r="Z4" s="43">
        <f t="shared" si="5"/>
        <v>0</v>
      </c>
      <c r="AA4" s="43">
        <f t="shared" si="6"/>
        <v>0</v>
      </c>
      <c r="AB4" s="43">
        <f t="shared" si="7"/>
        <v>0</v>
      </c>
      <c r="AC4" s="43">
        <f t="shared" si="8"/>
        <v>0</v>
      </c>
      <c r="AD4" s="44">
        <f t="shared" si="9"/>
        <v>12</v>
      </c>
      <c r="AE4" s="44">
        <f t="shared" si="10"/>
        <v>0</v>
      </c>
      <c r="AF4" s="43">
        <f t="shared" si="11"/>
        <v>0</v>
      </c>
      <c r="AG4" s="5" t="str">
        <f>Vzorci_vnosov!$A$4</f>
        <v>51</v>
      </c>
      <c r="AH4" s="45" t="str">
        <f t="shared" si="12"/>
        <v/>
      </c>
      <c r="AI4" s="45" t="str">
        <f t="shared" si="13"/>
        <v>☻</v>
      </c>
      <c r="AJ4" s="45" t="str">
        <f t="shared" si="14"/>
        <v/>
      </c>
      <c r="AK4" s="45" t="str">
        <f t="shared" si="15"/>
        <v/>
      </c>
      <c r="AL4" s="45" t="str">
        <f t="shared" si="16"/>
        <v/>
      </c>
      <c r="AM4" s="45" t="str">
        <f t="shared" si="17"/>
        <v/>
      </c>
      <c r="AN4" s="45" t="str">
        <f t="shared" si="18"/>
        <v/>
      </c>
      <c r="AO4" s="45" t="str">
        <f t="shared" si="19"/>
        <v/>
      </c>
      <c r="AP4" s="45" t="str">
        <f t="shared" si="20"/>
        <v/>
      </c>
      <c r="AQ4" s="45" t="str">
        <f t="shared" si="21"/>
        <v/>
      </c>
      <c r="AR4" s="45" t="str">
        <f t="shared" si="22"/>
        <v/>
      </c>
      <c r="AS4" s="45" t="str">
        <f t="shared" si="23"/>
        <v>☺</v>
      </c>
      <c r="AT4" s="45" t="e">
        <f>NA()</f>
        <v>#N/A</v>
      </c>
      <c r="AU4" s="45" t="str">
        <f t="shared" si="24"/>
        <v/>
      </c>
      <c r="AV4" s="45" t="str">
        <f t="shared" si="25"/>
        <v/>
      </c>
      <c r="AW4" s="45" t="str">
        <f t="shared" si="26"/>
        <v/>
      </c>
      <c r="AX4" s="45" t="str">
        <f t="shared" si="27"/>
        <v/>
      </c>
      <c r="AY4" s="45" t="str">
        <f t="shared" si="28"/>
        <v/>
      </c>
    </row>
    <row r="5" spans="1:56" ht="19.5" customHeight="1">
      <c r="A5" s="47">
        <v>43955</v>
      </c>
      <c r="B5" s="48" t="str">
        <f t="shared" si="0"/>
        <v>Mon</v>
      </c>
      <c r="C5" s="53" t="str">
        <f>Vzorci_vnosov!$A$11</f>
        <v>X</v>
      </c>
      <c r="D5" s="53" t="str">
        <f>Vzorci_vnosov!$A$11</f>
        <v>X</v>
      </c>
      <c r="E5" s="53" t="str">
        <f>Vzorci_vnosov!$A$26</f>
        <v>52¶</v>
      </c>
      <c r="F5" s="50" t="str">
        <f>Vzorci_vnosov!$A$7</f>
        <v>KVIT☻</v>
      </c>
      <c r="G5" s="58" t="str">
        <f>Vzorci_vnosov!$A$28</f>
        <v>KO</v>
      </c>
      <c r="H5" s="49" t="str">
        <f>Vzorci_vnosov!$A$8</f>
        <v>U</v>
      </c>
      <c r="I5" s="49" t="str">
        <f>Vzorci_vnosov!$A$8</f>
        <v>U</v>
      </c>
      <c r="J5" s="49" t="str">
        <f>Vzorci_vnosov!$A$12</f>
        <v>D</v>
      </c>
      <c r="K5" s="49" t="str">
        <f>Vzorci_vnosov!$A$6</f>
        <v>KVIT</v>
      </c>
      <c r="L5" s="49" t="str">
        <f>Vzorci_vnosov!$A$4</f>
        <v>51</v>
      </c>
      <c r="M5" s="52" t="s">
        <v>69</v>
      </c>
      <c r="N5" s="53" t="str">
        <f>Vzorci_vnosov!$A$11</f>
        <v>X</v>
      </c>
      <c r="O5" s="49" t="str">
        <f>Vzorci_vnosov!$A$5</f>
        <v>52</v>
      </c>
      <c r="P5" s="4" t="s">
        <v>82</v>
      </c>
      <c r="Q5" s="51" t="str">
        <f>Vzorci_vnosov!$A$23</f>
        <v>51☺</v>
      </c>
      <c r="R5" s="87"/>
      <c r="S5" s="49" t="str">
        <f>Vzorci_vnosov!$A$15</f>
        <v>SO</v>
      </c>
      <c r="T5" s="87" t="s">
        <v>28</v>
      </c>
      <c r="U5" s="26" t="str">
        <f>Vzorci_vnosov!$C$10</f>
        <v>MŠŠ</v>
      </c>
      <c r="V5" s="43">
        <f t="shared" si="1"/>
        <v>1</v>
      </c>
      <c r="W5" s="43">
        <f t="shared" si="2"/>
        <v>1</v>
      </c>
      <c r="X5" s="43">
        <f t="shared" si="3"/>
        <v>1</v>
      </c>
      <c r="Y5" s="43">
        <f t="shared" si="4"/>
        <v>1</v>
      </c>
      <c r="Z5" s="43">
        <f t="shared" si="5"/>
        <v>0</v>
      </c>
      <c r="AA5" s="43">
        <f t="shared" si="6"/>
        <v>1</v>
      </c>
      <c r="AB5" s="43">
        <f t="shared" si="7"/>
        <v>2</v>
      </c>
      <c r="AC5" s="43">
        <f t="shared" si="8"/>
        <v>2</v>
      </c>
      <c r="AD5" s="44">
        <f t="shared" si="9"/>
        <v>-2</v>
      </c>
      <c r="AE5" s="44">
        <f t="shared" si="10"/>
        <v>3</v>
      </c>
      <c r="AF5" s="43">
        <f t="shared" si="11"/>
        <v>2</v>
      </c>
      <c r="AG5" s="5" t="str">
        <f>Vzorci_vnosov!$A$5</f>
        <v>52</v>
      </c>
      <c r="AH5" s="45" t="str">
        <f t="shared" si="12"/>
        <v>X</v>
      </c>
      <c r="AI5" s="45" t="str">
        <f t="shared" si="13"/>
        <v>X</v>
      </c>
      <c r="AJ5" s="45" t="str">
        <f t="shared" si="14"/>
        <v>¶</v>
      </c>
      <c r="AK5" s="45" t="str">
        <f t="shared" si="15"/>
        <v>☻</v>
      </c>
      <c r="AL5" s="45" t="str">
        <f t="shared" si="16"/>
        <v>O</v>
      </c>
      <c r="AM5" s="45" t="str">
        <f t="shared" si="17"/>
        <v>U</v>
      </c>
      <c r="AN5" s="45" t="str">
        <f t="shared" si="18"/>
        <v>U</v>
      </c>
      <c r="AO5" s="45" t="str">
        <f t="shared" si="19"/>
        <v>D</v>
      </c>
      <c r="AP5" s="45" t="str">
        <f t="shared" si="20"/>
        <v>T</v>
      </c>
      <c r="AQ5" s="45" t="str">
        <f t="shared" si="21"/>
        <v>1</v>
      </c>
      <c r="AR5" s="45" t="str">
        <f t="shared" si="22"/>
        <v>R</v>
      </c>
      <c r="AS5" s="45" t="str">
        <f t="shared" si="23"/>
        <v>X</v>
      </c>
      <c r="AT5" s="45" t="e">
        <f>NA()</f>
        <v>#N/A</v>
      </c>
      <c r="AU5" s="45" t="str">
        <f t="shared" si="24"/>
        <v>2</v>
      </c>
      <c r="AV5" s="45" t="str">
        <f t="shared" si="25"/>
        <v>F</v>
      </c>
      <c r="AW5" s="45" t="str">
        <f t="shared" si="26"/>
        <v>☺</v>
      </c>
      <c r="AX5" s="45" t="str">
        <f t="shared" si="27"/>
        <v/>
      </c>
      <c r="AY5" s="45" t="str">
        <f t="shared" si="28"/>
        <v>O</v>
      </c>
      <c r="BD5" s="4" t="s">
        <v>70</v>
      </c>
    </row>
    <row r="6" spans="1:56" ht="19.5" customHeight="1">
      <c r="A6" s="47">
        <v>43956</v>
      </c>
      <c r="B6" s="48" t="str">
        <f t="shared" si="0"/>
        <v>Tue</v>
      </c>
      <c r="C6" s="53" t="str">
        <f>Vzorci_vnosov!$A$11</f>
        <v>X</v>
      </c>
      <c r="D6" s="50" t="s">
        <v>81</v>
      </c>
      <c r="E6" s="49" t="str">
        <f>Vzorci_vnosov!$A$6</f>
        <v>KVIT</v>
      </c>
      <c r="F6" s="53" t="str">
        <f>Vzorci_vnosov!$A$11</f>
        <v>X</v>
      </c>
      <c r="G6" s="58" t="str">
        <f>Vzorci_vnosov!$A$28</f>
        <v>KO</v>
      </c>
      <c r="H6" s="76" t="str">
        <f>Vzorci_vnosov!$A$34</f>
        <v>Am☺</v>
      </c>
      <c r="I6" s="53" t="str">
        <f>Vzorci_vnosov!$A$26</f>
        <v>52¶</v>
      </c>
      <c r="J6" s="49" t="str">
        <f>Vzorci_vnosov!$A$12</f>
        <v>D</v>
      </c>
      <c r="K6" s="49" t="s">
        <v>81</v>
      </c>
      <c r="L6" s="49" t="str">
        <f>Vzorci_vnosov!$A$4</f>
        <v>51</v>
      </c>
      <c r="M6" s="52" t="s">
        <v>69</v>
      </c>
      <c r="N6" s="49" t="str">
        <f>Vzorci_vnosov!$A$6</f>
        <v>KVIT</v>
      </c>
      <c r="O6" s="49" t="str">
        <f>Vzorci_vnosov!$A$5</f>
        <v>52</v>
      </c>
      <c r="P6" s="4" t="s">
        <v>82</v>
      </c>
      <c r="Q6" s="53" t="str">
        <f>Vzorci_vnosov!$A$11</f>
        <v>X</v>
      </c>
      <c r="R6" s="87"/>
      <c r="S6" s="49" t="str">
        <f>Vzorci_vnosov!$A$15</f>
        <v>SO</v>
      </c>
      <c r="T6" s="87" t="s">
        <v>70</v>
      </c>
      <c r="U6" s="26" t="str">
        <f>Vzorci_vnosov!$C$10</f>
        <v>MŠŠ</v>
      </c>
      <c r="V6" s="43">
        <f t="shared" si="1"/>
        <v>0</v>
      </c>
      <c r="W6" s="43">
        <f t="shared" si="2"/>
        <v>1</v>
      </c>
      <c r="X6" s="43">
        <f t="shared" si="3"/>
        <v>1</v>
      </c>
      <c r="Y6" s="43">
        <f t="shared" si="4"/>
        <v>1</v>
      </c>
      <c r="Z6" s="43">
        <f t="shared" si="5"/>
        <v>0</v>
      </c>
      <c r="AA6" s="43">
        <f t="shared" si="6"/>
        <v>1</v>
      </c>
      <c r="AB6" s="43">
        <f t="shared" si="7"/>
        <v>0</v>
      </c>
      <c r="AC6" s="43">
        <f t="shared" si="8"/>
        <v>2</v>
      </c>
      <c r="AD6" s="44">
        <f t="shared" si="9"/>
        <v>-2</v>
      </c>
      <c r="AE6" s="44">
        <f t="shared" si="10"/>
        <v>3</v>
      </c>
      <c r="AF6" s="43">
        <f t="shared" si="11"/>
        <v>2</v>
      </c>
      <c r="AG6" s="5" t="str">
        <f>Vzorci_vnosov!$A$6</f>
        <v>KVIT</v>
      </c>
      <c r="AH6" s="45" t="str">
        <f t="shared" si="12"/>
        <v>X</v>
      </c>
      <c r="AI6" s="45" t="str">
        <f t="shared" si="13"/>
        <v>S</v>
      </c>
      <c r="AJ6" s="45" t="str">
        <f t="shared" si="14"/>
        <v>T</v>
      </c>
      <c r="AK6" s="45" t="str">
        <f t="shared" si="15"/>
        <v>X</v>
      </c>
      <c r="AL6" s="45" t="str">
        <f t="shared" si="16"/>
        <v>O</v>
      </c>
      <c r="AM6" s="45" t="str">
        <f t="shared" si="17"/>
        <v>☺</v>
      </c>
      <c r="AN6" s="45" t="str">
        <f t="shared" si="18"/>
        <v>¶</v>
      </c>
      <c r="AO6" s="45" t="str">
        <f t="shared" si="19"/>
        <v>D</v>
      </c>
      <c r="AP6" s="45" t="str">
        <f t="shared" si="20"/>
        <v>S</v>
      </c>
      <c r="AQ6" s="45" t="str">
        <f t="shared" si="21"/>
        <v>1</v>
      </c>
      <c r="AR6" s="45" t="str">
        <f t="shared" si="22"/>
        <v>R</v>
      </c>
      <c r="AS6" s="45" t="str">
        <f t="shared" si="23"/>
        <v>T</v>
      </c>
      <c r="AT6" s="45" t="e">
        <f>NA()</f>
        <v>#N/A</v>
      </c>
      <c r="AU6" s="45" t="str">
        <f t="shared" si="24"/>
        <v>2</v>
      </c>
      <c r="AV6" s="45" t="str">
        <f t="shared" si="25"/>
        <v>F</v>
      </c>
      <c r="AW6" s="45" t="str">
        <f t="shared" si="26"/>
        <v>X</v>
      </c>
      <c r="AX6" s="45" t="str">
        <f t="shared" si="27"/>
        <v/>
      </c>
      <c r="AY6" s="45" t="str">
        <f t="shared" si="28"/>
        <v>O</v>
      </c>
    </row>
    <row r="7" spans="1:56" ht="19.5" customHeight="1">
      <c r="A7" s="47">
        <v>43957</v>
      </c>
      <c r="B7" s="48" t="str">
        <f t="shared" si="0"/>
        <v>Wed</v>
      </c>
      <c r="C7" s="53" t="str">
        <f>Vzorci_vnosov!$A$11</f>
        <v>X</v>
      </c>
      <c r="D7" s="49" t="str">
        <f>Vzorci_vnosov!$A$6</f>
        <v>KVIT</v>
      </c>
      <c r="E7" s="50" t="str">
        <f>Vzorci_vnosov!$A$7</f>
        <v>KVIT☻</v>
      </c>
      <c r="F7" s="53" t="str">
        <f>Vzorci_vnosov!$A$35</f>
        <v>Ta</v>
      </c>
      <c r="G7" s="58" t="str">
        <f>Vzorci_vnosov!$A$28</f>
        <v>KO</v>
      </c>
      <c r="H7" s="53" t="str">
        <f>Vzorci_vnosov!$A$11</f>
        <v>X</v>
      </c>
      <c r="I7" s="49" t="str">
        <f>Vzorci_vnosov!$A$8</f>
        <v>U</v>
      </c>
      <c r="J7" s="49" t="str">
        <f>Vzorci_vnosov!$A$12</f>
        <v>D</v>
      </c>
      <c r="K7" s="49" t="str">
        <f>Vzorci_vnosov!$A$6</f>
        <v>KVIT</v>
      </c>
      <c r="L7" s="49" t="str">
        <f>Vzorci_vnosov!$A$5</f>
        <v>52</v>
      </c>
      <c r="M7" s="52" t="s">
        <v>69</v>
      </c>
      <c r="N7" s="51" t="str">
        <f>Vzorci_vnosov!$A$23</f>
        <v>51☺</v>
      </c>
      <c r="O7" s="53" t="str">
        <f>Vzorci_vnosov!$A$26</f>
        <v>52¶</v>
      </c>
      <c r="P7" s="4" t="s">
        <v>82</v>
      </c>
      <c r="Q7" s="53" t="str">
        <f>Vzorci_vnosov!$A$35</f>
        <v>Ta</v>
      </c>
      <c r="R7" s="87"/>
      <c r="S7" s="49" t="str">
        <f>Vzorci_vnosov!$A$15</f>
        <v>SO</v>
      </c>
      <c r="T7" s="87" t="s">
        <v>23</v>
      </c>
      <c r="U7" s="26" t="str">
        <f>Vzorci_vnosov!$C$10</f>
        <v>MŠŠ</v>
      </c>
      <c r="V7" s="43">
        <f t="shared" si="1"/>
        <v>1</v>
      </c>
      <c r="W7" s="43">
        <f t="shared" si="2"/>
        <v>1</v>
      </c>
      <c r="X7" s="43">
        <f t="shared" si="3"/>
        <v>0</v>
      </c>
      <c r="Y7" s="43">
        <f t="shared" si="4"/>
        <v>1</v>
      </c>
      <c r="Z7" s="43">
        <f t="shared" si="5"/>
        <v>0</v>
      </c>
      <c r="AA7" s="43">
        <f t="shared" si="6"/>
        <v>1</v>
      </c>
      <c r="AB7" s="43">
        <f t="shared" si="7"/>
        <v>1</v>
      </c>
      <c r="AC7" s="43">
        <f t="shared" si="8"/>
        <v>3</v>
      </c>
      <c r="AD7" s="44">
        <f t="shared" si="9"/>
        <v>-2</v>
      </c>
      <c r="AE7" s="44">
        <f t="shared" si="10"/>
        <v>2</v>
      </c>
      <c r="AF7" s="43">
        <f t="shared" si="11"/>
        <v>1</v>
      </c>
      <c r="AG7" s="7" t="str">
        <f>Vzorci_vnosov!$A$7</f>
        <v>KVIT☻</v>
      </c>
      <c r="AH7" s="45" t="str">
        <f t="shared" si="12"/>
        <v>X</v>
      </c>
      <c r="AI7" s="45" t="str">
        <f t="shared" si="13"/>
        <v>T</v>
      </c>
      <c r="AJ7" s="45" t="str">
        <f t="shared" si="14"/>
        <v>☻</v>
      </c>
      <c r="AK7" s="45" t="str">
        <f t="shared" si="15"/>
        <v>a</v>
      </c>
      <c r="AL7" s="45" t="str">
        <f t="shared" si="16"/>
        <v>O</v>
      </c>
      <c r="AM7" s="45" t="str">
        <f t="shared" si="17"/>
        <v>X</v>
      </c>
      <c r="AN7" s="45" t="str">
        <f t="shared" si="18"/>
        <v>U</v>
      </c>
      <c r="AO7" s="45" t="str">
        <f t="shared" si="19"/>
        <v>D</v>
      </c>
      <c r="AP7" s="45" t="str">
        <f t="shared" si="20"/>
        <v>T</v>
      </c>
      <c r="AQ7" s="45" t="str">
        <f t="shared" si="21"/>
        <v>2</v>
      </c>
      <c r="AR7" s="45" t="str">
        <f t="shared" si="22"/>
        <v>R</v>
      </c>
      <c r="AS7" s="45" t="str">
        <f t="shared" si="23"/>
        <v>☺</v>
      </c>
      <c r="AT7" s="45" t="e">
        <f>NA()</f>
        <v>#N/A</v>
      </c>
      <c r="AU7" s="45" t="str">
        <f t="shared" si="24"/>
        <v>¶</v>
      </c>
      <c r="AV7" s="45" t="str">
        <f t="shared" si="25"/>
        <v>F</v>
      </c>
      <c r="AW7" s="45" t="str">
        <f t="shared" si="26"/>
        <v>a</v>
      </c>
      <c r="AX7" s="45" t="str">
        <f t="shared" si="27"/>
        <v/>
      </c>
      <c r="AY7" s="45" t="str">
        <f t="shared" si="28"/>
        <v>O</v>
      </c>
    </row>
    <row r="8" spans="1:56" ht="19.5" customHeight="1">
      <c r="A8" s="47">
        <v>43958</v>
      </c>
      <c r="B8" s="48" t="str">
        <f t="shared" si="0"/>
        <v>Thu</v>
      </c>
      <c r="C8" s="53" t="str">
        <f>Vzorci_vnosov!$A$11</f>
        <v>X</v>
      </c>
      <c r="D8" s="50" t="str">
        <f>Vzorci_vnosov!$A$7</f>
        <v>KVIT☻</v>
      </c>
      <c r="E8" s="53" t="str">
        <f>Vzorci_vnosov!$A$11</f>
        <v>X</v>
      </c>
      <c r="F8" s="49" t="str">
        <f>Vzorci_vnosov!$A$6</f>
        <v>KVIT</v>
      </c>
      <c r="G8" s="53" t="str">
        <f>Vzorci_vnosov!$A$32</f>
        <v>Am</v>
      </c>
      <c r="H8" s="53" t="str">
        <f>Vzorci_vnosov!$A$26</f>
        <v>52¶</v>
      </c>
      <c r="I8" s="51" t="str">
        <f>Vzorci_vnosov!$A$23</f>
        <v>51☺</v>
      </c>
      <c r="J8" s="49" t="str">
        <f>Vzorci_vnosov!$A$12</f>
        <v>D</v>
      </c>
      <c r="K8" s="49" t="str">
        <f>Vzorci_vnosov!$A$6</f>
        <v>KVIT</v>
      </c>
      <c r="L8" s="49" t="str">
        <f>Vzorci_vnosov!$A$4</f>
        <v>51</v>
      </c>
      <c r="M8" s="52" t="s">
        <v>69</v>
      </c>
      <c r="N8" s="53" t="str">
        <f>Vzorci_vnosov!$A$11</f>
        <v>X</v>
      </c>
      <c r="O8" s="53" t="str">
        <f>Vzorci_vnosov!$A$11</f>
        <v>X</v>
      </c>
      <c r="P8" s="4" t="s">
        <v>82</v>
      </c>
      <c r="Q8" s="49" t="str">
        <f>Vzorci_vnosov!$A$5</f>
        <v>52</v>
      </c>
      <c r="R8" s="87"/>
      <c r="S8" s="49" t="str">
        <f>Vzorci_vnosov!$A$15</f>
        <v>SO</v>
      </c>
      <c r="T8" s="87" t="s">
        <v>13</v>
      </c>
      <c r="U8" s="26" t="str">
        <f>Vzorci_vnosov!$C$5</f>
        <v>KON</v>
      </c>
      <c r="V8" s="43">
        <f t="shared" si="1"/>
        <v>1</v>
      </c>
      <c r="W8" s="43">
        <f t="shared" si="2"/>
        <v>1</v>
      </c>
      <c r="X8" s="43">
        <f t="shared" si="3"/>
        <v>1</v>
      </c>
      <c r="Y8" s="43">
        <f t="shared" si="4"/>
        <v>1</v>
      </c>
      <c r="Z8" s="43">
        <f t="shared" si="5"/>
        <v>0</v>
      </c>
      <c r="AA8" s="43">
        <f t="shared" si="6"/>
        <v>1</v>
      </c>
      <c r="AB8" s="43">
        <f t="shared" si="7"/>
        <v>0</v>
      </c>
      <c r="AC8" s="43">
        <f t="shared" si="8"/>
        <v>3</v>
      </c>
      <c r="AD8" s="44">
        <f t="shared" si="9"/>
        <v>-2</v>
      </c>
      <c r="AE8" s="44">
        <f t="shared" si="10"/>
        <v>4</v>
      </c>
      <c r="AF8" s="43">
        <f t="shared" si="11"/>
        <v>2</v>
      </c>
      <c r="AG8" s="5" t="str">
        <f>Vzorci_vnosov!$A$8</f>
        <v>U</v>
      </c>
      <c r="AH8" s="45" t="str">
        <f t="shared" si="12"/>
        <v>X</v>
      </c>
      <c r="AI8" s="45" t="str">
        <f t="shared" si="13"/>
        <v>☻</v>
      </c>
      <c r="AJ8" s="45" t="str">
        <f t="shared" si="14"/>
        <v>X</v>
      </c>
      <c r="AK8" s="45" t="str">
        <f t="shared" si="15"/>
        <v>T</v>
      </c>
      <c r="AL8" s="45" t="str">
        <f t="shared" si="16"/>
        <v>m</v>
      </c>
      <c r="AM8" s="45" t="str">
        <f t="shared" si="17"/>
        <v>¶</v>
      </c>
      <c r="AN8" s="45" t="str">
        <f t="shared" si="18"/>
        <v>☺</v>
      </c>
      <c r="AO8" s="45" t="str">
        <f t="shared" si="19"/>
        <v>D</v>
      </c>
      <c r="AP8" s="45" t="str">
        <f t="shared" si="20"/>
        <v>T</v>
      </c>
      <c r="AQ8" s="45" t="str">
        <f t="shared" si="21"/>
        <v>1</v>
      </c>
      <c r="AR8" s="45" t="str">
        <f t="shared" si="22"/>
        <v>R</v>
      </c>
      <c r="AS8" s="45" t="str">
        <f t="shared" si="23"/>
        <v>X</v>
      </c>
      <c r="AT8" s="45" t="e">
        <f>NA()</f>
        <v>#N/A</v>
      </c>
      <c r="AU8" s="45" t="str">
        <f t="shared" si="24"/>
        <v>X</v>
      </c>
      <c r="AV8" s="45" t="str">
        <f t="shared" si="25"/>
        <v>F</v>
      </c>
      <c r="AW8" s="45" t="str">
        <f t="shared" si="26"/>
        <v>2</v>
      </c>
      <c r="AX8" s="45" t="str">
        <f t="shared" si="27"/>
        <v/>
      </c>
      <c r="AY8" s="45" t="str">
        <f t="shared" si="28"/>
        <v>O</v>
      </c>
    </row>
    <row r="9" spans="1:56" ht="19.5" customHeight="1">
      <c r="A9" s="47">
        <v>43959</v>
      </c>
      <c r="B9" s="48" t="str">
        <f t="shared" si="0"/>
        <v>Fri</v>
      </c>
      <c r="C9" s="53" t="str">
        <f>Vzorci_vnosov!$A$11</f>
        <v>X</v>
      </c>
      <c r="D9" s="53" t="str">
        <f>Vzorci_vnosov!$A$11</f>
        <v>X</v>
      </c>
      <c r="E9" s="49" t="str">
        <f>Vzorci_vnosov!$A$6</f>
        <v>KVIT</v>
      </c>
      <c r="F9" s="49" t="str">
        <f>Vzorci_vnosov!$A$6</f>
        <v>KVIT</v>
      </c>
      <c r="G9" s="51" t="str">
        <f>Vzorci_vnosov!$A$23</f>
        <v>51☺</v>
      </c>
      <c r="H9" s="49" t="str">
        <f>Vzorci_vnosov!$A$8</f>
        <v>U</v>
      </c>
      <c r="I9" s="53" t="str">
        <f>Vzorci_vnosov!$A$11</f>
        <v>X</v>
      </c>
      <c r="J9" s="49" t="str">
        <f>Vzorci_vnosov!$A$12</f>
        <v>D</v>
      </c>
      <c r="K9" s="50" t="str">
        <f>Vzorci_vnosov!$A$7</f>
        <v>KVIT☻</v>
      </c>
      <c r="L9" s="49" t="str">
        <f>Vzorci_vnosov!$A$5</f>
        <v>52</v>
      </c>
      <c r="M9" s="52" t="s">
        <v>69</v>
      </c>
      <c r="N9" s="49" t="str">
        <f>Vzorci_vnosov!$A$12</f>
        <v>D</v>
      </c>
      <c r="O9" s="53" t="str">
        <f>Vzorci_vnosov!$A$11</f>
        <v>X</v>
      </c>
      <c r="P9" s="4" t="s">
        <v>82</v>
      </c>
      <c r="Q9" s="53" t="str">
        <f>Vzorci_vnosov!$A$26</f>
        <v>52¶</v>
      </c>
      <c r="R9" s="87"/>
      <c r="S9" s="49" t="str">
        <f>Vzorci_vnosov!$A$15</f>
        <v>SO</v>
      </c>
      <c r="T9" s="87" t="s">
        <v>9</v>
      </c>
      <c r="U9" s="26" t="str">
        <f>Vzorci_vnosov!$C$5</f>
        <v>KON</v>
      </c>
      <c r="V9" s="43">
        <f t="shared" si="1"/>
        <v>1</v>
      </c>
      <c r="W9" s="43">
        <f t="shared" si="2"/>
        <v>1</v>
      </c>
      <c r="X9" s="43">
        <f t="shared" si="3"/>
        <v>0</v>
      </c>
      <c r="Y9" s="43">
        <f t="shared" si="4"/>
        <v>1</v>
      </c>
      <c r="Z9" s="43">
        <f t="shared" si="5"/>
        <v>0</v>
      </c>
      <c r="AA9" s="43">
        <f t="shared" si="6"/>
        <v>1</v>
      </c>
      <c r="AB9" s="43">
        <f t="shared" si="7"/>
        <v>1</v>
      </c>
      <c r="AC9" s="43">
        <f t="shared" si="8"/>
        <v>3</v>
      </c>
      <c r="AD9" s="44">
        <f t="shared" si="9"/>
        <v>-2</v>
      </c>
      <c r="AE9" s="44">
        <f t="shared" si="10"/>
        <v>4</v>
      </c>
      <c r="AF9" s="43">
        <f t="shared" si="11"/>
        <v>1</v>
      </c>
      <c r="AG9" s="5" t="str">
        <f>Vzorci_vnosov!$A$9</f>
        <v>U☻</v>
      </c>
      <c r="AH9" s="45" t="str">
        <f t="shared" si="12"/>
        <v>X</v>
      </c>
      <c r="AI9" s="45" t="str">
        <f t="shared" si="13"/>
        <v>X</v>
      </c>
      <c r="AJ9" s="45" t="str">
        <f t="shared" si="14"/>
        <v>T</v>
      </c>
      <c r="AK9" s="45" t="str">
        <f t="shared" si="15"/>
        <v>T</v>
      </c>
      <c r="AL9" s="45" t="str">
        <f t="shared" si="16"/>
        <v>☺</v>
      </c>
      <c r="AM9" s="45" t="str">
        <f t="shared" si="17"/>
        <v>U</v>
      </c>
      <c r="AN9" s="45" t="str">
        <f t="shared" si="18"/>
        <v>X</v>
      </c>
      <c r="AO9" s="45" t="str">
        <f t="shared" si="19"/>
        <v>D</v>
      </c>
      <c r="AP9" s="45" t="str">
        <f t="shared" si="20"/>
        <v>☻</v>
      </c>
      <c r="AQ9" s="45" t="str">
        <f t="shared" si="21"/>
        <v>2</v>
      </c>
      <c r="AR9" s="45" t="str">
        <f t="shared" si="22"/>
        <v>R</v>
      </c>
      <c r="AS9" s="45" t="str">
        <f t="shared" si="23"/>
        <v>D</v>
      </c>
      <c r="AT9" s="45" t="e">
        <f>NA()</f>
        <v>#N/A</v>
      </c>
      <c r="AU9" s="45" t="str">
        <f t="shared" si="24"/>
        <v>X</v>
      </c>
      <c r="AV9" s="45" t="str">
        <f t="shared" si="25"/>
        <v>F</v>
      </c>
      <c r="AW9" s="45" t="str">
        <f t="shared" si="26"/>
        <v>¶</v>
      </c>
      <c r="AX9" s="45" t="str">
        <f t="shared" si="27"/>
        <v/>
      </c>
      <c r="AY9" s="45" t="str">
        <f t="shared" si="28"/>
        <v>O</v>
      </c>
    </row>
    <row r="10" spans="1:56" ht="19.5" customHeight="1">
      <c r="A10" s="47">
        <v>43960</v>
      </c>
      <c r="B10" s="48" t="str">
        <f t="shared" si="0"/>
        <v>Sat</v>
      </c>
      <c r="C10" s="49"/>
      <c r="D10" s="50"/>
      <c r="E10" s="49"/>
      <c r="F10" s="49"/>
      <c r="G10" s="49"/>
      <c r="H10" s="53"/>
      <c r="I10" s="53"/>
      <c r="J10" s="53"/>
      <c r="K10" s="49"/>
      <c r="L10" s="42" t="str">
        <f>Vzorci_vnosov!$A$21</f>
        <v>☺</v>
      </c>
      <c r="M10" s="49"/>
      <c r="N10" s="49"/>
      <c r="O10" s="53"/>
      <c r="P10" s="49"/>
      <c r="Q10" s="87"/>
      <c r="R10" s="87"/>
      <c r="S10" s="87"/>
      <c r="T10" s="87" t="s">
        <v>71</v>
      </c>
      <c r="U10" s="78" t="s">
        <v>7</v>
      </c>
      <c r="V10" s="43">
        <f t="shared" si="1"/>
        <v>0</v>
      </c>
      <c r="W10" s="43">
        <f t="shared" si="2"/>
        <v>1</v>
      </c>
      <c r="X10" s="43">
        <f t="shared" si="3"/>
        <v>0</v>
      </c>
      <c r="Y10" s="43">
        <f t="shared" si="4"/>
        <v>0</v>
      </c>
      <c r="Z10" s="43">
        <f t="shared" si="5"/>
        <v>0</v>
      </c>
      <c r="AA10" s="43">
        <f t="shared" si="6"/>
        <v>0</v>
      </c>
      <c r="AB10" s="43">
        <f t="shared" si="7"/>
        <v>0</v>
      </c>
      <c r="AC10" s="43">
        <f t="shared" si="8"/>
        <v>0</v>
      </c>
      <c r="AD10" s="44">
        <f t="shared" si="9"/>
        <v>13</v>
      </c>
      <c r="AE10" s="44">
        <f t="shared" si="10"/>
        <v>0</v>
      </c>
      <c r="AF10" s="43">
        <f t="shared" si="11"/>
        <v>0</v>
      </c>
      <c r="AG10" s="5" t="str">
        <f>Vzorci_vnosov!$A$10</f>
        <v>12-20</v>
      </c>
      <c r="AH10" s="45" t="str">
        <f t="shared" si="12"/>
        <v/>
      </c>
      <c r="AI10" s="45" t="str">
        <f t="shared" si="13"/>
        <v/>
      </c>
      <c r="AJ10" s="45" t="str">
        <f t="shared" si="14"/>
        <v/>
      </c>
      <c r="AK10" s="45" t="str">
        <f t="shared" si="15"/>
        <v/>
      </c>
      <c r="AL10" s="45" t="str">
        <f t="shared" si="16"/>
        <v/>
      </c>
      <c r="AM10" s="45" t="str">
        <f t="shared" si="17"/>
        <v/>
      </c>
      <c r="AN10" s="45" t="str">
        <f t="shared" si="18"/>
        <v/>
      </c>
      <c r="AO10" s="45" t="str">
        <f t="shared" si="19"/>
        <v/>
      </c>
      <c r="AP10" s="45" t="str">
        <f t="shared" si="20"/>
        <v/>
      </c>
      <c r="AQ10" s="45" t="str">
        <f t="shared" si="21"/>
        <v>☺</v>
      </c>
      <c r="AR10" s="45" t="str">
        <f t="shared" si="22"/>
        <v/>
      </c>
      <c r="AS10" s="45" t="str">
        <f t="shared" si="23"/>
        <v/>
      </c>
      <c r="AT10" s="45" t="e">
        <f>NA()</f>
        <v>#N/A</v>
      </c>
      <c r="AU10" s="45" t="str">
        <f t="shared" si="24"/>
        <v/>
      </c>
      <c r="AV10" s="45" t="str">
        <f t="shared" si="25"/>
        <v/>
      </c>
      <c r="AW10" s="45" t="str">
        <f t="shared" si="26"/>
        <v/>
      </c>
      <c r="AX10" s="45" t="str">
        <f t="shared" si="27"/>
        <v/>
      </c>
      <c r="AY10" s="45" t="str">
        <f t="shared" si="28"/>
        <v/>
      </c>
    </row>
    <row r="11" spans="1:56" ht="19.5" customHeight="1">
      <c r="A11" s="47">
        <v>43961</v>
      </c>
      <c r="B11" s="48" t="str">
        <f t="shared" si="0"/>
        <v>Sun</v>
      </c>
      <c r="C11" s="49"/>
      <c r="D11" s="50"/>
      <c r="E11" s="49"/>
      <c r="F11" s="49"/>
      <c r="G11" s="49"/>
      <c r="H11" s="49"/>
      <c r="I11" s="53"/>
      <c r="J11" s="53"/>
      <c r="K11" s="41" t="str">
        <f>Vzorci_vnosov!$A$14</f>
        <v>☻</v>
      </c>
      <c r="L11" s="51"/>
      <c r="M11" s="49"/>
      <c r="N11" s="49"/>
      <c r="O11" s="53"/>
      <c r="P11" s="49"/>
      <c r="Q11" s="87"/>
      <c r="R11" s="87"/>
      <c r="S11" s="42" t="str">
        <f>Vzorci_vnosov!$A$21</f>
        <v>☺</v>
      </c>
      <c r="T11" s="87" t="s">
        <v>32</v>
      </c>
      <c r="U11" s="78" t="s">
        <v>7</v>
      </c>
      <c r="V11" s="43">
        <f t="shared" si="1"/>
        <v>1</v>
      </c>
      <c r="W11" s="43">
        <f t="shared" si="2"/>
        <v>1</v>
      </c>
      <c r="X11" s="43">
        <f t="shared" si="3"/>
        <v>0</v>
      </c>
      <c r="Y11" s="43">
        <f t="shared" si="4"/>
        <v>0</v>
      </c>
      <c r="Z11" s="43">
        <f t="shared" si="5"/>
        <v>0</v>
      </c>
      <c r="AA11" s="43">
        <f t="shared" si="6"/>
        <v>0</v>
      </c>
      <c r="AB11" s="43">
        <f t="shared" si="7"/>
        <v>0</v>
      </c>
      <c r="AC11" s="43">
        <f t="shared" si="8"/>
        <v>0</v>
      </c>
      <c r="AD11" s="44">
        <f t="shared" si="9"/>
        <v>12</v>
      </c>
      <c r="AE11" s="44">
        <f t="shared" si="10"/>
        <v>0</v>
      </c>
      <c r="AF11" s="43">
        <f t="shared" si="11"/>
        <v>0</v>
      </c>
      <c r="AG11" s="8" t="str">
        <f>Vzorci_vnosov!$A$11</f>
        <v>X</v>
      </c>
      <c r="AH11" s="45" t="str">
        <f t="shared" si="12"/>
        <v/>
      </c>
      <c r="AI11" s="45" t="str">
        <f t="shared" si="13"/>
        <v/>
      </c>
      <c r="AJ11" s="45" t="str">
        <f t="shared" si="14"/>
        <v/>
      </c>
      <c r="AK11" s="45" t="str">
        <f t="shared" si="15"/>
        <v/>
      </c>
      <c r="AL11" s="45" t="str">
        <f t="shared" si="16"/>
        <v/>
      </c>
      <c r="AM11" s="45" t="str">
        <f t="shared" si="17"/>
        <v/>
      </c>
      <c r="AN11" s="45" t="str">
        <f t="shared" si="18"/>
        <v/>
      </c>
      <c r="AO11" s="45" t="str">
        <f t="shared" si="19"/>
        <v/>
      </c>
      <c r="AP11" s="45" t="str">
        <f t="shared" si="20"/>
        <v>☻</v>
      </c>
      <c r="AQ11" s="45" t="str">
        <f t="shared" si="21"/>
        <v/>
      </c>
      <c r="AR11" s="45" t="str">
        <f t="shared" si="22"/>
        <v/>
      </c>
      <c r="AS11" s="45" t="str">
        <f t="shared" si="23"/>
        <v/>
      </c>
      <c r="AT11" s="45" t="e">
        <f>NA()</f>
        <v>#N/A</v>
      </c>
      <c r="AU11" s="45" t="str">
        <f t="shared" si="24"/>
        <v/>
      </c>
      <c r="AV11" s="45" t="str">
        <f t="shared" si="25"/>
        <v/>
      </c>
      <c r="AW11" s="45" t="str">
        <f t="shared" si="26"/>
        <v/>
      </c>
      <c r="AX11" s="45" t="str">
        <f t="shared" si="27"/>
        <v/>
      </c>
      <c r="AY11" s="45" t="str">
        <f t="shared" si="28"/>
        <v>☺</v>
      </c>
    </row>
    <row r="12" spans="1:56" ht="19.5" customHeight="1">
      <c r="A12" s="47">
        <v>43962</v>
      </c>
      <c r="B12" s="48" t="str">
        <f t="shared" si="0"/>
        <v>Mon</v>
      </c>
      <c r="C12" s="53" t="str">
        <f>Vzorci_vnosov!$A$11</f>
        <v>X</v>
      </c>
      <c r="D12" s="53" t="str">
        <f>Vzorci_vnosov!$A$26</f>
        <v>52¶</v>
      </c>
      <c r="E12" s="50" t="str">
        <f>Vzorci_vnosov!$A$7</f>
        <v>KVIT☻</v>
      </c>
      <c r="F12" s="49" t="str">
        <f>Vzorci_vnosov!$A$6</f>
        <v>KVIT</v>
      </c>
      <c r="G12" s="58" t="str">
        <f>Vzorci_vnosov!$A$28</f>
        <v>KO</v>
      </c>
      <c r="H12" s="49" t="str">
        <f>Vzorci_vnosov!$A$4</f>
        <v>51</v>
      </c>
      <c r="I12" s="49" t="str">
        <f>Vzorci_vnosov!$A$5</f>
        <v>52</v>
      </c>
      <c r="J12" s="49" t="str">
        <f>Vzorci_vnosov!$A$4</f>
        <v>51</v>
      </c>
      <c r="K12" s="53" t="str">
        <f>Vzorci_vnosov!$A$11</f>
        <v>X</v>
      </c>
      <c r="L12" s="49" t="str">
        <f>Vzorci_vnosov!$A$5</f>
        <v>52</v>
      </c>
      <c r="M12" s="52" t="s">
        <v>69</v>
      </c>
      <c r="N12" s="49" t="str">
        <f>Vzorci_vnosov!$A$6</f>
        <v>KVIT</v>
      </c>
      <c r="O12" s="49" t="str">
        <f>Vzorci_vnosov!$A$12</f>
        <v>D</v>
      </c>
      <c r="P12" s="53" t="str">
        <f>Vzorci_vnosov!$A$11</f>
        <v>X</v>
      </c>
      <c r="Q12" s="49" t="str">
        <f>Vzorci_vnosov!$A$8</f>
        <v>U</v>
      </c>
      <c r="R12" s="87"/>
      <c r="S12" s="53" t="str">
        <f>Vzorci_vnosov!$A$11</f>
        <v>X</v>
      </c>
      <c r="T12" s="87" t="s">
        <v>70</v>
      </c>
      <c r="U12" s="26" t="str">
        <f>Vzorci_vnosov!$C$8</f>
        <v>BOŽ</v>
      </c>
      <c r="V12" s="43">
        <f t="shared" si="1"/>
        <v>1</v>
      </c>
      <c r="W12" s="43">
        <f t="shared" si="2"/>
        <v>0</v>
      </c>
      <c r="X12" s="43">
        <f t="shared" si="3"/>
        <v>2</v>
      </c>
      <c r="Y12" s="43">
        <f t="shared" si="4"/>
        <v>2</v>
      </c>
      <c r="Z12" s="43">
        <f t="shared" si="5"/>
        <v>0</v>
      </c>
      <c r="AA12" s="43">
        <f t="shared" si="6"/>
        <v>1</v>
      </c>
      <c r="AB12" s="43">
        <f t="shared" si="7"/>
        <v>1</v>
      </c>
      <c r="AC12" s="43">
        <f t="shared" si="8"/>
        <v>3</v>
      </c>
      <c r="AD12" s="44">
        <f t="shared" si="9"/>
        <v>-2</v>
      </c>
      <c r="AE12" s="44">
        <f t="shared" si="10"/>
        <v>4</v>
      </c>
      <c r="AF12" s="43">
        <f t="shared" si="11"/>
        <v>4</v>
      </c>
      <c r="AG12" s="5" t="str">
        <f>Vzorci_vnosov!$A$12</f>
        <v>D</v>
      </c>
      <c r="AH12" s="45" t="str">
        <f t="shared" si="12"/>
        <v>X</v>
      </c>
      <c r="AI12" s="45" t="str">
        <f t="shared" si="13"/>
        <v>¶</v>
      </c>
      <c r="AJ12" s="45" t="str">
        <f t="shared" si="14"/>
        <v>☻</v>
      </c>
      <c r="AK12" s="45" t="str">
        <f t="shared" si="15"/>
        <v>T</v>
      </c>
      <c r="AL12" s="45" t="str">
        <f t="shared" si="16"/>
        <v>O</v>
      </c>
      <c r="AM12" s="45" t="str">
        <f t="shared" si="17"/>
        <v>1</v>
      </c>
      <c r="AN12" s="45" t="str">
        <f t="shared" si="18"/>
        <v>2</v>
      </c>
      <c r="AO12" s="45" t="str">
        <f t="shared" si="19"/>
        <v>1</v>
      </c>
      <c r="AP12" s="45" t="str">
        <f t="shared" si="20"/>
        <v>X</v>
      </c>
      <c r="AQ12" s="45" t="str">
        <f t="shared" si="21"/>
        <v>2</v>
      </c>
      <c r="AR12" s="45" t="str">
        <f t="shared" si="22"/>
        <v>R</v>
      </c>
      <c r="AS12" s="45" t="str">
        <f t="shared" si="23"/>
        <v>T</v>
      </c>
      <c r="AT12" s="45" t="e">
        <f>NA()</f>
        <v>#N/A</v>
      </c>
      <c r="AU12" s="45" t="str">
        <f t="shared" si="24"/>
        <v>D</v>
      </c>
      <c r="AV12" s="45" t="str">
        <f t="shared" si="25"/>
        <v>X</v>
      </c>
      <c r="AW12" s="45" t="str">
        <f t="shared" si="26"/>
        <v>U</v>
      </c>
      <c r="AX12" s="45" t="str">
        <f t="shared" si="27"/>
        <v/>
      </c>
      <c r="AY12" s="45" t="str">
        <f t="shared" si="28"/>
        <v>X</v>
      </c>
    </row>
    <row r="13" spans="1:56" ht="19.5" customHeight="1">
      <c r="A13" s="47">
        <v>43963</v>
      </c>
      <c r="B13" s="48" t="str">
        <f t="shared" si="0"/>
        <v>Tue</v>
      </c>
      <c r="C13" s="53" t="str">
        <f>Vzorci_vnosov!$A$11</f>
        <v>X</v>
      </c>
      <c r="D13" s="49" t="str">
        <f>Vzorci_vnosov!$A$8</f>
        <v>U</v>
      </c>
      <c r="E13" s="53" t="str">
        <f>Vzorci_vnosov!$A$11</f>
        <v>X</v>
      </c>
      <c r="F13" s="53" t="str">
        <f>Vzorci_vnosov!$A$26</f>
        <v>52¶</v>
      </c>
      <c r="G13" s="58" t="str">
        <f>Vzorci_vnosov!$A$28</f>
        <v>KO</v>
      </c>
      <c r="H13" s="49" t="str">
        <f>Vzorci_vnosov!$A$4</f>
        <v>51</v>
      </c>
      <c r="I13" s="49" t="str">
        <f>Vzorci_vnosov!$A$5</f>
        <v>52</v>
      </c>
      <c r="J13" s="50" t="str">
        <f>Vzorci_vnosov!$A$7</f>
        <v>KVIT☻</v>
      </c>
      <c r="K13" s="49" t="str">
        <f>Vzorci_vnosov!$A$6</f>
        <v>KVIT</v>
      </c>
      <c r="L13" s="49" t="str">
        <f>Vzorci_vnosov!$A$8</f>
        <v>U</v>
      </c>
      <c r="M13" s="52" t="s">
        <v>69</v>
      </c>
      <c r="N13" s="49" t="str">
        <f>Vzorci_vnosov!$A$6</f>
        <v>KVIT</v>
      </c>
      <c r="O13" s="49" t="str">
        <f>Vzorci_vnosov!$A$12</f>
        <v>D</v>
      </c>
      <c r="P13" s="53" t="str">
        <f>Vzorci_vnosov!$A$11</f>
        <v>X</v>
      </c>
      <c r="Q13" s="53" t="str">
        <f>Vzorci_vnosov!$A$32</f>
        <v>Am</v>
      </c>
      <c r="R13" s="87"/>
      <c r="S13" s="49" t="str">
        <f>Vzorci_vnosov!$A$4</f>
        <v>51</v>
      </c>
      <c r="T13" s="87" t="s">
        <v>72</v>
      </c>
      <c r="U13" s="26" t="str">
        <f>Vzorci_vnosov!$C$18</f>
        <v>JNK</v>
      </c>
      <c r="V13" s="43">
        <f t="shared" si="1"/>
        <v>1</v>
      </c>
      <c r="W13" s="43">
        <f t="shared" si="2"/>
        <v>0</v>
      </c>
      <c r="X13" s="43">
        <f t="shared" si="3"/>
        <v>2</v>
      </c>
      <c r="Y13" s="43">
        <f t="shared" si="4"/>
        <v>1</v>
      </c>
      <c r="Z13" s="43">
        <f t="shared" si="5"/>
        <v>0</v>
      </c>
      <c r="AA13" s="43">
        <f t="shared" si="6"/>
        <v>1</v>
      </c>
      <c r="AB13" s="43">
        <f t="shared" si="7"/>
        <v>2</v>
      </c>
      <c r="AC13" s="43">
        <f t="shared" si="8"/>
        <v>3</v>
      </c>
      <c r="AD13" s="44">
        <f t="shared" si="9"/>
        <v>-2</v>
      </c>
      <c r="AE13" s="44">
        <f t="shared" si="10"/>
        <v>3</v>
      </c>
      <c r="AF13" s="43">
        <f t="shared" si="11"/>
        <v>3</v>
      </c>
      <c r="AG13" s="5" t="str">
        <f>Vzorci_vnosov!$A$13</f>
        <v>BOL</v>
      </c>
      <c r="AH13" s="45" t="str">
        <f t="shared" si="12"/>
        <v>X</v>
      </c>
      <c r="AI13" s="45" t="str">
        <f t="shared" si="13"/>
        <v>U</v>
      </c>
      <c r="AJ13" s="45" t="str">
        <f t="shared" si="14"/>
        <v>X</v>
      </c>
      <c r="AK13" s="45" t="str">
        <f t="shared" si="15"/>
        <v>¶</v>
      </c>
      <c r="AL13" s="45" t="str">
        <f t="shared" si="16"/>
        <v>O</v>
      </c>
      <c r="AM13" s="45" t="str">
        <f t="shared" si="17"/>
        <v>1</v>
      </c>
      <c r="AN13" s="45" t="str">
        <f t="shared" si="18"/>
        <v>2</v>
      </c>
      <c r="AO13" s="45" t="str">
        <f t="shared" si="19"/>
        <v>☻</v>
      </c>
      <c r="AP13" s="45" t="str">
        <f t="shared" si="20"/>
        <v>T</v>
      </c>
      <c r="AQ13" s="45" t="str">
        <f t="shared" si="21"/>
        <v>U</v>
      </c>
      <c r="AR13" s="45" t="str">
        <f t="shared" si="22"/>
        <v>R</v>
      </c>
      <c r="AS13" s="45" t="str">
        <f t="shared" si="23"/>
        <v>T</v>
      </c>
      <c r="AT13" s="45" t="e">
        <f>NA()</f>
        <v>#N/A</v>
      </c>
      <c r="AU13" s="45" t="str">
        <f t="shared" si="24"/>
        <v>D</v>
      </c>
      <c r="AV13" s="45" t="str">
        <f t="shared" si="25"/>
        <v>X</v>
      </c>
      <c r="AW13" s="45" t="str">
        <f t="shared" si="26"/>
        <v>m</v>
      </c>
      <c r="AX13" s="45" t="str">
        <f t="shared" si="27"/>
        <v/>
      </c>
      <c r="AY13" s="45" t="str">
        <f t="shared" si="28"/>
        <v>1</v>
      </c>
    </row>
    <row r="14" spans="1:56" ht="19.5" customHeight="1">
      <c r="A14" s="47">
        <v>43964</v>
      </c>
      <c r="B14" s="48" t="str">
        <f t="shared" si="0"/>
        <v>Wed</v>
      </c>
      <c r="C14" s="53" t="str">
        <f>Vzorci_vnosov!$A$11</f>
        <v>X</v>
      </c>
      <c r="D14" s="50" t="str">
        <f>Vzorci_vnosov!$A$7</f>
        <v>KVIT☻</v>
      </c>
      <c r="E14" s="49" t="str">
        <f>Vzorci_vnosov!$A$6</f>
        <v>KVIT</v>
      </c>
      <c r="F14" s="49" t="str">
        <f>Vzorci_vnosov!$A$5</f>
        <v>52</v>
      </c>
      <c r="G14" s="58" t="str">
        <f>Vzorci_vnosov!$A$28</f>
        <v>KO</v>
      </c>
      <c r="H14" s="49" t="str">
        <f>Vzorci_vnosov!$A$8</f>
        <v>U</v>
      </c>
      <c r="I14" s="49" t="str">
        <f>Vzorci_vnosov!$A$4</f>
        <v>51</v>
      </c>
      <c r="J14" s="53" t="str">
        <f>Vzorci_vnosov!$A$11</f>
        <v>X</v>
      </c>
      <c r="K14" s="49" t="str">
        <f>Vzorci_vnosov!$A$6</f>
        <v>KVIT</v>
      </c>
      <c r="L14" s="53" t="str">
        <f>Vzorci_vnosov!$A$38</f>
        <v>Rf</v>
      </c>
      <c r="M14" s="52" t="s">
        <v>69</v>
      </c>
      <c r="N14" s="53" t="str">
        <f>Vzorci_vnosov!$A$35</f>
        <v>Ta</v>
      </c>
      <c r="O14" s="53" t="str">
        <f>Vzorci_vnosov!$A$11</f>
        <v>X</v>
      </c>
      <c r="P14" s="53" t="str">
        <f>Vzorci_vnosov!$A$11</f>
        <v>X</v>
      </c>
      <c r="Q14" s="53" t="str">
        <f>Vzorci_vnosov!$A$25</f>
        <v>51¶</v>
      </c>
      <c r="R14" s="87"/>
      <c r="S14" s="53" t="str">
        <f>Vzorci_vnosov!$A$38</f>
        <v>Rf</v>
      </c>
      <c r="T14" s="87" t="s">
        <v>73</v>
      </c>
      <c r="U14" s="26" t="str">
        <f>Vzorci_vnosov!$C$8</f>
        <v>BOŽ</v>
      </c>
      <c r="V14" s="43">
        <f t="shared" si="1"/>
        <v>1</v>
      </c>
      <c r="W14" s="43">
        <f t="shared" si="2"/>
        <v>0</v>
      </c>
      <c r="X14" s="43">
        <f t="shared" si="3"/>
        <v>1</v>
      </c>
      <c r="Y14" s="43">
        <f t="shared" si="4"/>
        <v>1</v>
      </c>
      <c r="Z14" s="43">
        <f t="shared" si="5"/>
        <v>1</v>
      </c>
      <c r="AA14" s="43">
        <f t="shared" si="6"/>
        <v>0</v>
      </c>
      <c r="AB14" s="43">
        <f t="shared" si="7"/>
        <v>1</v>
      </c>
      <c r="AC14" s="43">
        <f t="shared" si="8"/>
        <v>3</v>
      </c>
      <c r="AD14" s="44">
        <f t="shared" si="9"/>
        <v>-2</v>
      </c>
      <c r="AE14" s="44">
        <f t="shared" si="10"/>
        <v>4</v>
      </c>
      <c r="AF14" s="43">
        <f t="shared" si="11"/>
        <v>2</v>
      </c>
      <c r="AG14" s="9" t="str">
        <f>Vzorci_vnosov!$A$14</f>
        <v>☻</v>
      </c>
      <c r="AH14" s="45" t="str">
        <f t="shared" si="12"/>
        <v>X</v>
      </c>
      <c r="AI14" s="45" t="str">
        <f t="shared" si="13"/>
        <v>☻</v>
      </c>
      <c r="AJ14" s="45" t="str">
        <f t="shared" si="14"/>
        <v>T</v>
      </c>
      <c r="AK14" s="45" t="str">
        <f t="shared" si="15"/>
        <v>2</v>
      </c>
      <c r="AL14" s="45" t="str">
        <f t="shared" si="16"/>
        <v>O</v>
      </c>
      <c r="AM14" s="45" t="str">
        <f t="shared" si="17"/>
        <v>U</v>
      </c>
      <c r="AN14" s="45" t="str">
        <f t="shared" si="18"/>
        <v>1</v>
      </c>
      <c r="AO14" s="45" t="str">
        <f t="shared" si="19"/>
        <v>X</v>
      </c>
      <c r="AP14" s="45" t="str">
        <f t="shared" si="20"/>
        <v>T</v>
      </c>
      <c r="AQ14" s="45" t="str">
        <f t="shared" si="21"/>
        <v>f</v>
      </c>
      <c r="AR14" s="45" t="str">
        <f t="shared" si="22"/>
        <v>R</v>
      </c>
      <c r="AS14" s="45" t="str">
        <f t="shared" si="23"/>
        <v>a</v>
      </c>
      <c r="AT14" s="45" t="e">
        <f>NA()</f>
        <v>#N/A</v>
      </c>
      <c r="AU14" s="45" t="str">
        <f t="shared" si="24"/>
        <v>X</v>
      </c>
      <c r="AV14" s="45" t="str">
        <f t="shared" si="25"/>
        <v>X</v>
      </c>
      <c r="AW14" s="45" t="str">
        <f t="shared" si="26"/>
        <v>¶</v>
      </c>
      <c r="AX14" s="45" t="str">
        <f t="shared" si="27"/>
        <v/>
      </c>
      <c r="AY14" s="45" t="str">
        <f t="shared" si="28"/>
        <v>f</v>
      </c>
    </row>
    <row r="15" spans="1:56" ht="19.5" customHeight="1">
      <c r="A15" s="47">
        <v>43965</v>
      </c>
      <c r="B15" s="48" t="str">
        <f t="shared" si="0"/>
        <v>Thu</v>
      </c>
      <c r="C15" s="53" t="str">
        <f>Vzorci_vnosov!$A$11</f>
        <v>X</v>
      </c>
      <c r="D15" s="53" t="str">
        <f>Vzorci_vnosov!$A$11</f>
        <v>X</v>
      </c>
      <c r="E15" s="49" t="str">
        <f>Vzorci_vnosov!$A$6</f>
        <v>KVIT</v>
      </c>
      <c r="F15" s="53" t="str">
        <f>Vzorci_vnosov!$A$32</f>
        <v>Am</v>
      </c>
      <c r="G15" s="49" t="str">
        <f>Vzorci_vnosov!$A$5</f>
        <v>52</v>
      </c>
      <c r="H15" s="49" t="str">
        <f>Vzorci_vnosov!$A$8</f>
        <v>U</v>
      </c>
      <c r="I15" s="49" t="str">
        <f>Vzorci_vnosov!$A$4</f>
        <v>51</v>
      </c>
      <c r="J15" s="53" t="str">
        <f>Vzorci_vnosov!$A$26</f>
        <v>52¶</v>
      </c>
      <c r="K15" s="49" t="str">
        <f>Vzorci_vnosov!$A$6</f>
        <v>KVIT</v>
      </c>
      <c r="L15" s="49" t="s">
        <v>76</v>
      </c>
      <c r="M15" s="52" t="s">
        <v>69</v>
      </c>
      <c r="N15" s="50" t="str">
        <f>Vzorci_vnosov!$A$7</f>
        <v>KVIT☻</v>
      </c>
      <c r="O15" s="53" t="str">
        <f>Vzorci_vnosov!$A$11</f>
        <v>X</v>
      </c>
      <c r="P15" s="53" t="str">
        <f>Vzorci_vnosov!$A$11</f>
        <v>X</v>
      </c>
      <c r="Q15" s="49" t="str">
        <f>Vzorci_vnosov!$A$4</f>
        <v>51</v>
      </c>
      <c r="R15" s="87"/>
      <c r="S15" s="49" t="str">
        <f>Vzorci_vnosov!$A$5</f>
        <v>52</v>
      </c>
      <c r="T15" s="87" t="s">
        <v>72</v>
      </c>
      <c r="U15" s="26" t="str">
        <f>Vzorci_vnosov!$C$18</f>
        <v>JNK</v>
      </c>
      <c r="V15" s="43">
        <f t="shared" si="1"/>
        <v>1</v>
      </c>
      <c r="W15" s="43">
        <f t="shared" si="2"/>
        <v>0</v>
      </c>
      <c r="X15" s="43">
        <f t="shared" si="3"/>
        <v>2</v>
      </c>
      <c r="Y15" s="43">
        <f t="shared" si="4"/>
        <v>2</v>
      </c>
      <c r="Z15" s="43">
        <f t="shared" si="5"/>
        <v>0</v>
      </c>
      <c r="AA15" s="43">
        <f t="shared" si="6"/>
        <v>1</v>
      </c>
      <c r="AB15" s="43">
        <f t="shared" si="7"/>
        <v>1</v>
      </c>
      <c r="AC15" s="43">
        <f t="shared" si="8"/>
        <v>3</v>
      </c>
      <c r="AD15" s="44">
        <f t="shared" si="9"/>
        <v>-2</v>
      </c>
      <c r="AE15" s="44">
        <f t="shared" si="10"/>
        <v>4</v>
      </c>
      <c r="AF15" s="43">
        <f t="shared" si="11"/>
        <v>4</v>
      </c>
      <c r="AG15" s="5" t="str">
        <f>Vzorci_vnosov!$A$15</f>
        <v>SO</v>
      </c>
      <c r="AH15" s="45" t="str">
        <f t="shared" si="12"/>
        <v>X</v>
      </c>
      <c r="AI15" s="45" t="str">
        <f t="shared" si="13"/>
        <v>X</v>
      </c>
      <c r="AJ15" s="45" t="str">
        <f t="shared" si="14"/>
        <v>T</v>
      </c>
      <c r="AK15" s="45" t="str">
        <f t="shared" si="15"/>
        <v>m</v>
      </c>
      <c r="AL15" s="45" t="str">
        <f t="shared" si="16"/>
        <v>2</v>
      </c>
      <c r="AM15" s="45" t="str">
        <f t="shared" si="17"/>
        <v>U</v>
      </c>
      <c r="AN15" s="45" t="str">
        <f t="shared" si="18"/>
        <v>1</v>
      </c>
      <c r="AO15" s="45" t="str">
        <f t="shared" si="19"/>
        <v>¶</v>
      </c>
      <c r="AP15" s="45" t="str">
        <f t="shared" si="20"/>
        <v>T</v>
      </c>
      <c r="AQ15" s="45" t="str">
        <f t="shared" si="21"/>
        <v>K</v>
      </c>
      <c r="AR15" s="45" t="str">
        <f t="shared" si="22"/>
        <v>R</v>
      </c>
      <c r="AS15" s="45" t="str">
        <f t="shared" si="23"/>
        <v>☻</v>
      </c>
      <c r="AT15" s="45" t="e">
        <f>NA()</f>
        <v>#N/A</v>
      </c>
      <c r="AU15" s="45" t="str">
        <f t="shared" si="24"/>
        <v>X</v>
      </c>
      <c r="AV15" s="45" t="str">
        <f t="shared" si="25"/>
        <v>X</v>
      </c>
      <c r="AW15" s="45" t="str">
        <f t="shared" si="26"/>
        <v>1</v>
      </c>
      <c r="AX15" s="45" t="str">
        <f t="shared" si="27"/>
        <v/>
      </c>
      <c r="AY15" s="45" t="str">
        <f t="shared" si="28"/>
        <v>2</v>
      </c>
    </row>
    <row r="16" spans="1:56" ht="19.5" customHeight="1">
      <c r="A16" s="47">
        <v>43966</v>
      </c>
      <c r="B16" s="48" t="str">
        <f t="shared" si="0"/>
        <v>Fri</v>
      </c>
      <c r="C16" s="53" t="str">
        <f>Vzorci_vnosov!$A$11</f>
        <v>X</v>
      </c>
      <c r="D16" s="50" t="s">
        <v>75</v>
      </c>
      <c r="E16" s="50" t="str">
        <f>Vzorci_vnosov!$A$7</f>
        <v>KVIT☻</v>
      </c>
      <c r="F16" s="49" t="str">
        <f>Vzorci_vnosov!$A$6</f>
        <v>KVIT</v>
      </c>
      <c r="G16" s="51" t="str">
        <f>Vzorci_vnosov!$A$23</f>
        <v>51☺</v>
      </c>
      <c r="H16" s="49" t="str">
        <f>Vzorci_vnosov!$A$8</f>
        <v>U</v>
      </c>
      <c r="I16" s="53" t="str">
        <f>Vzorci_vnosov!$A$26</f>
        <v>52¶</v>
      </c>
      <c r="J16" s="49" t="str">
        <f>Vzorci_vnosov!$A$5</f>
        <v>52</v>
      </c>
      <c r="K16" s="49" t="str">
        <f>Vzorci_vnosov!$A$6</f>
        <v>KVIT</v>
      </c>
      <c r="L16" s="49" t="s">
        <v>76</v>
      </c>
      <c r="M16" s="52" t="s">
        <v>69</v>
      </c>
      <c r="N16" s="53" t="str">
        <f>Vzorci_vnosov!$A$11</f>
        <v>X</v>
      </c>
      <c r="O16" s="53" t="str">
        <f>Vzorci_vnosov!$A$11</f>
        <v>X</v>
      </c>
      <c r="P16" s="53" t="str">
        <f>Vzorci_vnosov!$A$11</f>
        <v>X</v>
      </c>
      <c r="Q16" s="49" t="str">
        <f>Vzorci_vnosov!$A$4</f>
        <v>51</v>
      </c>
      <c r="R16" s="87"/>
      <c r="S16" s="49" t="str">
        <f>Vzorci_vnosov!$A$5</f>
        <v>52</v>
      </c>
      <c r="T16" s="87" t="s">
        <v>9</v>
      </c>
      <c r="U16" s="26" t="str">
        <f>Vzorci_vnosov!$C$7</f>
        <v>MIO</v>
      </c>
      <c r="V16" s="43">
        <f t="shared" si="1"/>
        <v>1</v>
      </c>
      <c r="W16" s="43">
        <f t="shared" si="2"/>
        <v>1</v>
      </c>
      <c r="X16" s="43">
        <f t="shared" si="3"/>
        <v>1</v>
      </c>
      <c r="Y16" s="43">
        <f t="shared" si="4"/>
        <v>2</v>
      </c>
      <c r="Z16" s="43">
        <f t="shared" si="5"/>
        <v>0</v>
      </c>
      <c r="AA16" s="43">
        <f t="shared" si="6"/>
        <v>1</v>
      </c>
      <c r="AB16" s="43">
        <f t="shared" si="7"/>
        <v>1</v>
      </c>
      <c r="AC16" s="43">
        <f t="shared" si="8"/>
        <v>3</v>
      </c>
      <c r="AD16" s="44">
        <f t="shared" si="9"/>
        <v>-2</v>
      </c>
      <c r="AE16" s="44">
        <f t="shared" si="10"/>
        <v>4</v>
      </c>
      <c r="AF16" s="43">
        <f t="shared" si="11"/>
        <v>3</v>
      </c>
      <c r="AG16" s="8" t="str">
        <f>Vzorci_vnosov!$A$16</f>
        <v>☻</v>
      </c>
      <c r="AH16" s="45" t="str">
        <f t="shared" si="12"/>
        <v>X</v>
      </c>
      <c r="AI16" s="45" t="str">
        <f t="shared" si="13"/>
        <v>F</v>
      </c>
      <c r="AJ16" s="45" t="str">
        <f t="shared" si="14"/>
        <v>☻</v>
      </c>
      <c r="AK16" s="45" t="str">
        <f t="shared" si="15"/>
        <v>T</v>
      </c>
      <c r="AL16" s="45" t="str">
        <f t="shared" si="16"/>
        <v>☺</v>
      </c>
      <c r="AM16" s="45" t="str">
        <f t="shared" si="17"/>
        <v>U</v>
      </c>
      <c r="AN16" s="45" t="str">
        <f t="shared" si="18"/>
        <v>¶</v>
      </c>
      <c r="AO16" s="45" t="str">
        <f t="shared" si="19"/>
        <v>2</v>
      </c>
      <c r="AP16" s="45" t="str">
        <f t="shared" si="20"/>
        <v>T</v>
      </c>
      <c r="AQ16" s="45" t="str">
        <f t="shared" si="21"/>
        <v>K</v>
      </c>
      <c r="AR16" s="45" t="str">
        <f t="shared" si="22"/>
        <v>R</v>
      </c>
      <c r="AS16" s="45" t="str">
        <f t="shared" si="23"/>
        <v>X</v>
      </c>
      <c r="AT16" s="45" t="e">
        <f>NA()</f>
        <v>#N/A</v>
      </c>
      <c r="AU16" s="45" t="str">
        <f t="shared" si="24"/>
        <v>X</v>
      </c>
      <c r="AV16" s="45" t="str">
        <f t="shared" si="25"/>
        <v>X</v>
      </c>
      <c r="AW16" s="45" t="str">
        <f t="shared" si="26"/>
        <v>1</v>
      </c>
      <c r="AX16" s="45" t="str">
        <f t="shared" si="27"/>
        <v/>
      </c>
      <c r="AY16" s="45" t="str">
        <f t="shared" si="28"/>
        <v>2</v>
      </c>
    </row>
    <row r="17" spans="1:51" ht="19.5" customHeight="1">
      <c r="A17" s="47">
        <v>43967</v>
      </c>
      <c r="B17" s="48" t="str">
        <f t="shared" si="0"/>
        <v>Sat</v>
      </c>
      <c r="C17" s="49"/>
      <c r="D17" s="50"/>
      <c r="E17" s="49"/>
      <c r="F17" s="49"/>
      <c r="G17" s="49"/>
      <c r="H17" s="49"/>
      <c r="I17" s="53"/>
      <c r="J17" s="53"/>
      <c r="K17" s="49"/>
      <c r="L17" s="51"/>
      <c r="M17" s="49"/>
      <c r="N17" s="49"/>
      <c r="O17" s="53"/>
      <c r="P17" s="49"/>
      <c r="Q17" s="42" t="str">
        <f>Vzorci_vnosov!$A$21</f>
        <v>☺</v>
      </c>
      <c r="R17" s="87"/>
      <c r="S17" s="87"/>
      <c r="T17" s="87" t="s">
        <v>70</v>
      </c>
      <c r="U17" s="78" t="s">
        <v>13</v>
      </c>
      <c r="V17" s="43">
        <f t="shared" si="1"/>
        <v>0</v>
      </c>
      <c r="W17" s="43">
        <f t="shared" si="2"/>
        <v>1</v>
      </c>
      <c r="X17" s="43">
        <f t="shared" si="3"/>
        <v>0</v>
      </c>
      <c r="Y17" s="43">
        <f t="shared" si="4"/>
        <v>0</v>
      </c>
      <c r="Z17" s="43">
        <f t="shared" si="5"/>
        <v>0</v>
      </c>
      <c r="AA17" s="43">
        <f t="shared" si="6"/>
        <v>0</v>
      </c>
      <c r="AB17" s="43">
        <f t="shared" si="7"/>
        <v>0</v>
      </c>
      <c r="AC17" s="43">
        <f t="shared" si="8"/>
        <v>0</v>
      </c>
      <c r="AD17" s="44">
        <f t="shared" si="9"/>
        <v>13</v>
      </c>
      <c r="AE17" s="44">
        <f t="shared" si="10"/>
        <v>0</v>
      </c>
      <c r="AF17" s="43">
        <f t="shared" si="11"/>
        <v>0</v>
      </c>
      <c r="AG17" s="10" t="str">
        <f>Vzorci_vnosov!$A$17</f>
        <v>51$</v>
      </c>
      <c r="AH17" s="45" t="str">
        <f t="shared" si="12"/>
        <v/>
      </c>
      <c r="AI17" s="45" t="str">
        <f t="shared" si="13"/>
        <v/>
      </c>
      <c r="AJ17" s="45" t="str">
        <f t="shared" si="14"/>
        <v/>
      </c>
      <c r="AK17" s="45" t="str">
        <f t="shared" si="15"/>
        <v/>
      </c>
      <c r="AL17" s="45" t="str">
        <f t="shared" si="16"/>
        <v/>
      </c>
      <c r="AM17" s="45" t="str">
        <f t="shared" si="17"/>
        <v/>
      </c>
      <c r="AN17" s="45" t="str">
        <f t="shared" si="18"/>
        <v/>
      </c>
      <c r="AO17" s="45" t="str">
        <f t="shared" si="19"/>
        <v/>
      </c>
      <c r="AP17" s="45" t="str">
        <f t="shared" si="20"/>
        <v/>
      </c>
      <c r="AQ17" s="45" t="str">
        <f t="shared" si="21"/>
        <v/>
      </c>
      <c r="AR17" s="45" t="str">
        <f t="shared" si="22"/>
        <v/>
      </c>
      <c r="AS17" s="45" t="str">
        <f t="shared" si="23"/>
        <v/>
      </c>
      <c r="AT17" s="45" t="e">
        <f>NA()</f>
        <v>#N/A</v>
      </c>
      <c r="AU17" s="45" t="str">
        <f t="shared" si="24"/>
        <v/>
      </c>
      <c r="AV17" s="45" t="str">
        <f t="shared" si="25"/>
        <v/>
      </c>
      <c r="AW17" s="45" t="str">
        <f t="shared" si="26"/>
        <v>☺</v>
      </c>
      <c r="AX17" s="45" t="str">
        <f t="shared" si="27"/>
        <v/>
      </c>
      <c r="AY17" s="45" t="str">
        <f t="shared" si="28"/>
        <v/>
      </c>
    </row>
    <row r="18" spans="1:51" ht="19.5" customHeight="1">
      <c r="A18" s="47">
        <v>43968</v>
      </c>
      <c r="B18" s="48" t="str">
        <f t="shared" si="0"/>
        <v>Sun</v>
      </c>
      <c r="C18" s="49"/>
      <c r="D18" s="50"/>
      <c r="E18" s="41" t="str">
        <f>Vzorci_vnosov!$A$14</f>
        <v>☻</v>
      </c>
      <c r="F18" s="49"/>
      <c r="G18" s="49"/>
      <c r="H18" s="49"/>
      <c r="I18" s="53"/>
      <c r="J18" s="53"/>
      <c r="K18" s="49"/>
      <c r="L18" s="42" t="str">
        <f>Vzorci_vnosov!$A$21</f>
        <v>☺</v>
      </c>
      <c r="M18" s="49"/>
      <c r="N18" s="49"/>
      <c r="O18" s="53"/>
      <c r="P18" s="49"/>
      <c r="Q18" s="87"/>
      <c r="R18" s="87"/>
      <c r="S18" s="87"/>
      <c r="T18" s="87" t="s">
        <v>19</v>
      </c>
      <c r="U18" s="78" t="s">
        <v>13</v>
      </c>
      <c r="V18" s="43">
        <f t="shared" si="1"/>
        <v>1</v>
      </c>
      <c r="W18" s="43">
        <f t="shared" si="2"/>
        <v>1</v>
      </c>
      <c r="X18" s="43">
        <f t="shared" si="3"/>
        <v>0</v>
      </c>
      <c r="Y18" s="43">
        <f t="shared" si="4"/>
        <v>0</v>
      </c>
      <c r="Z18" s="43">
        <f t="shared" si="5"/>
        <v>0</v>
      </c>
      <c r="AA18" s="43">
        <f t="shared" si="6"/>
        <v>0</v>
      </c>
      <c r="AB18" s="43">
        <f t="shared" si="7"/>
        <v>0</v>
      </c>
      <c r="AC18" s="43">
        <f t="shared" si="8"/>
        <v>0</v>
      </c>
      <c r="AD18" s="44">
        <f t="shared" si="9"/>
        <v>12</v>
      </c>
      <c r="AE18" s="44">
        <f t="shared" si="10"/>
        <v>0</v>
      </c>
      <c r="AF18" s="43">
        <f t="shared" si="11"/>
        <v>0</v>
      </c>
      <c r="AG18" s="10" t="str">
        <f>Vzorci_vnosov!$A$18</f>
        <v>52$</v>
      </c>
      <c r="AH18" s="45" t="str">
        <f t="shared" si="12"/>
        <v/>
      </c>
      <c r="AI18" s="45" t="str">
        <f t="shared" si="13"/>
        <v/>
      </c>
      <c r="AJ18" s="45" t="str">
        <f t="shared" si="14"/>
        <v>☻</v>
      </c>
      <c r="AK18" s="45" t="str">
        <f t="shared" si="15"/>
        <v/>
      </c>
      <c r="AL18" s="45" t="str">
        <f t="shared" si="16"/>
        <v/>
      </c>
      <c r="AM18" s="45" t="str">
        <f t="shared" si="17"/>
        <v/>
      </c>
      <c r="AN18" s="45" t="str">
        <f t="shared" si="18"/>
        <v/>
      </c>
      <c r="AO18" s="45" t="str">
        <f t="shared" si="19"/>
        <v/>
      </c>
      <c r="AP18" s="45" t="str">
        <f t="shared" si="20"/>
        <v/>
      </c>
      <c r="AQ18" s="45" t="str">
        <f t="shared" si="21"/>
        <v>☺</v>
      </c>
      <c r="AR18" s="45" t="str">
        <f t="shared" si="22"/>
        <v/>
      </c>
      <c r="AS18" s="45" t="str">
        <f t="shared" si="23"/>
        <v/>
      </c>
      <c r="AT18" s="45" t="e">
        <f>NA()</f>
        <v>#N/A</v>
      </c>
      <c r="AU18" s="45" t="str">
        <f t="shared" si="24"/>
        <v/>
      </c>
      <c r="AV18" s="45" t="str">
        <f t="shared" si="25"/>
        <v/>
      </c>
      <c r="AW18" s="45" t="str">
        <f t="shared" si="26"/>
        <v/>
      </c>
      <c r="AX18" s="45" t="str">
        <f t="shared" si="27"/>
        <v/>
      </c>
      <c r="AY18" s="45" t="str">
        <f t="shared" si="28"/>
        <v/>
      </c>
    </row>
    <row r="19" spans="1:51" ht="19.5" customHeight="1">
      <c r="A19" s="47">
        <v>43969</v>
      </c>
      <c r="B19" s="48" t="str">
        <f t="shared" si="0"/>
        <v>Mon</v>
      </c>
      <c r="C19" s="53" t="str">
        <f>Vzorci_vnosov!$A$11</f>
        <v>X</v>
      </c>
      <c r="D19" s="49" t="str">
        <f>Vzorci_vnosov!$A$6</f>
        <v>KVIT</v>
      </c>
      <c r="E19" s="53" t="str">
        <f>Vzorci_vnosov!$A$11</f>
        <v>X</v>
      </c>
      <c r="F19" s="49" t="str">
        <f>Vzorci_vnosov!$A$6</f>
        <v>KVIT</v>
      </c>
      <c r="G19" s="58" t="str">
        <f>Vzorci_vnosov!$A$28</f>
        <v>KO</v>
      </c>
      <c r="H19" s="49" t="str">
        <f>Vzorci_vnosov!$A$8</f>
        <v>U</v>
      </c>
      <c r="I19" s="49" t="str">
        <f>Vzorci_vnosov!$A$8</f>
        <v>U</v>
      </c>
      <c r="J19" s="49" t="str">
        <f>Vzorci_vnosov!$A$4</f>
        <v>51</v>
      </c>
      <c r="K19" s="53" t="str">
        <f>Vzorci_vnosov!$A$26</f>
        <v>52¶</v>
      </c>
      <c r="L19" s="53" t="str">
        <f>Vzorci_vnosov!$A$11</f>
        <v>X</v>
      </c>
      <c r="M19" s="52" t="s">
        <v>69</v>
      </c>
      <c r="N19" s="49" t="str">
        <f>Vzorci_vnosov!$A$6</f>
        <v>KVIT</v>
      </c>
      <c r="O19" s="49" t="str">
        <f>Vzorci_vnosov!$A$12</f>
        <v>D</v>
      </c>
      <c r="P19" s="53" t="str">
        <f>Vzorci_vnosov!$A$11</f>
        <v>X</v>
      </c>
      <c r="Q19" s="51" t="str">
        <f>Vzorci_vnosov!$A$23</f>
        <v>51☺</v>
      </c>
      <c r="R19" s="87"/>
      <c r="S19" s="49" t="str">
        <f>Vzorci_vnosov!$A$5</f>
        <v>52</v>
      </c>
      <c r="T19" s="87" t="s">
        <v>72</v>
      </c>
      <c r="U19" s="26" t="s">
        <v>23</v>
      </c>
      <c r="V19" s="43">
        <f t="shared" si="1"/>
        <v>0</v>
      </c>
      <c r="W19" s="43">
        <f t="shared" si="2"/>
        <v>1</v>
      </c>
      <c r="X19" s="43">
        <f t="shared" si="3"/>
        <v>1</v>
      </c>
      <c r="Y19" s="43">
        <f t="shared" si="4"/>
        <v>1</v>
      </c>
      <c r="Z19" s="43">
        <f t="shared" si="5"/>
        <v>0</v>
      </c>
      <c r="AA19" s="43">
        <f t="shared" si="6"/>
        <v>1</v>
      </c>
      <c r="AB19" s="43">
        <f t="shared" si="7"/>
        <v>2</v>
      </c>
      <c r="AC19" s="43">
        <f t="shared" si="8"/>
        <v>3</v>
      </c>
      <c r="AD19" s="44">
        <f t="shared" si="9"/>
        <v>-2</v>
      </c>
      <c r="AE19" s="44">
        <f t="shared" si="10"/>
        <v>4</v>
      </c>
      <c r="AF19" s="43">
        <f t="shared" si="11"/>
        <v>2</v>
      </c>
      <c r="AG19" s="11" t="str">
        <f>Vzorci_vnosov!$A$19</f>
        <v>KVIT$</v>
      </c>
      <c r="AH19" s="45" t="str">
        <f t="shared" si="12"/>
        <v>X</v>
      </c>
      <c r="AI19" s="45" t="str">
        <f t="shared" si="13"/>
        <v>T</v>
      </c>
      <c r="AJ19" s="45" t="str">
        <f t="shared" si="14"/>
        <v>X</v>
      </c>
      <c r="AK19" s="45" t="str">
        <f t="shared" si="15"/>
        <v>T</v>
      </c>
      <c r="AL19" s="45" t="str">
        <f t="shared" si="16"/>
        <v>O</v>
      </c>
      <c r="AM19" s="45" t="str">
        <f t="shared" si="17"/>
        <v>U</v>
      </c>
      <c r="AN19" s="45" t="str">
        <f t="shared" si="18"/>
        <v>U</v>
      </c>
      <c r="AO19" s="45" t="str">
        <f t="shared" si="19"/>
        <v>1</v>
      </c>
      <c r="AP19" s="45" t="str">
        <f t="shared" si="20"/>
        <v>¶</v>
      </c>
      <c r="AQ19" s="45" t="str">
        <f t="shared" si="21"/>
        <v>X</v>
      </c>
      <c r="AR19" s="45" t="str">
        <f t="shared" si="22"/>
        <v>R</v>
      </c>
      <c r="AS19" s="45" t="str">
        <f t="shared" si="23"/>
        <v>T</v>
      </c>
      <c r="AT19" s="45" t="e">
        <f>NA()</f>
        <v>#N/A</v>
      </c>
      <c r="AU19" s="45" t="str">
        <f t="shared" si="24"/>
        <v>D</v>
      </c>
      <c r="AV19" s="45" t="str">
        <f t="shared" si="25"/>
        <v>X</v>
      </c>
      <c r="AW19" s="45" t="str">
        <f t="shared" si="26"/>
        <v>☺</v>
      </c>
      <c r="AX19" s="45" t="str">
        <f t="shared" si="27"/>
        <v/>
      </c>
      <c r="AY19" s="45" t="str">
        <f t="shared" si="28"/>
        <v>2</v>
      </c>
    </row>
    <row r="20" spans="1:51" ht="19.5" customHeight="1">
      <c r="A20" s="47">
        <v>43970</v>
      </c>
      <c r="B20" s="48" t="str">
        <f t="shared" si="0"/>
        <v>Tue</v>
      </c>
      <c r="C20" s="53" t="str">
        <f>Vzorci_vnosov!$A$11</f>
        <v>X</v>
      </c>
      <c r="D20" s="50" t="str">
        <f>Vzorci_vnosov!$A$7</f>
        <v>KVIT☻</v>
      </c>
      <c r="E20" s="53" t="str">
        <f>Vzorci_vnosov!$A$26</f>
        <v>52¶</v>
      </c>
      <c r="F20" s="53" t="str">
        <f>Vzorci_vnosov!$A$32</f>
        <v>Am</v>
      </c>
      <c r="G20" s="58" t="str">
        <f>Vzorci_vnosov!$A$28</f>
        <v>KO</v>
      </c>
      <c r="H20" s="49" t="str">
        <f>Vzorci_vnosov!$A$8</f>
        <v>U</v>
      </c>
      <c r="I20" s="49" t="str">
        <f>Vzorci_vnosov!$A$8</f>
        <v>U</v>
      </c>
      <c r="J20" s="49" t="str">
        <f>Vzorci_vnosov!$A$4</f>
        <v>51</v>
      </c>
      <c r="K20" s="49" t="str">
        <f>Vzorci_vnosov!$A$6</f>
        <v>KVIT</v>
      </c>
      <c r="L20" s="49" t="str">
        <f>Vzorci_vnosov!$A$5</f>
        <v>52</v>
      </c>
      <c r="M20" s="49" t="str">
        <f>Vzorci_vnosov!$A$12</f>
        <v>D</v>
      </c>
      <c r="N20" s="49" t="str">
        <f>Vzorci_vnosov!$A$6</f>
        <v>KVIT</v>
      </c>
      <c r="O20" s="49" t="str">
        <f>Vzorci_vnosov!$A$5</f>
        <v>52</v>
      </c>
      <c r="P20" s="49" t="str">
        <f>Vzorci_vnosov!$A$6</f>
        <v>KVIT</v>
      </c>
      <c r="Q20" s="53" t="str">
        <f>Vzorci_vnosov!$A$11</f>
        <v>X</v>
      </c>
      <c r="R20" s="87"/>
      <c r="S20" s="53" t="str">
        <f>Vzorci_vnosov!$A$25</f>
        <v>51¶</v>
      </c>
      <c r="T20" s="87" t="s">
        <v>73</v>
      </c>
      <c r="U20" s="26" t="str">
        <f>Vzorci_vnosov!$C$11</f>
        <v>ŽIV</v>
      </c>
      <c r="V20" s="43">
        <f t="shared" si="1"/>
        <v>1</v>
      </c>
      <c r="W20" s="43">
        <f t="shared" si="2"/>
        <v>0</v>
      </c>
      <c r="X20" s="43">
        <f t="shared" si="3"/>
        <v>1</v>
      </c>
      <c r="Y20" s="43">
        <f t="shared" si="4"/>
        <v>2</v>
      </c>
      <c r="Z20" s="43">
        <f t="shared" si="5"/>
        <v>1</v>
      </c>
      <c r="AA20" s="43">
        <f t="shared" si="6"/>
        <v>1</v>
      </c>
      <c r="AB20" s="43">
        <f t="shared" si="7"/>
        <v>2</v>
      </c>
      <c r="AC20" s="43">
        <f t="shared" si="8"/>
        <v>4</v>
      </c>
      <c r="AD20" s="44">
        <f t="shared" si="9"/>
        <v>-2</v>
      </c>
      <c r="AE20" s="44">
        <f t="shared" si="10"/>
        <v>2</v>
      </c>
      <c r="AF20" s="43">
        <f t="shared" si="11"/>
        <v>3</v>
      </c>
      <c r="AG20" s="12" t="str">
        <f>Vzorci_vnosov!$A$20</f>
        <v>☺</v>
      </c>
      <c r="AH20" s="45" t="str">
        <f t="shared" si="12"/>
        <v>X</v>
      </c>
      <c r="AI20" s="45" t="str">
        <f t="shared" si="13"/>
        <v>☻</v>
      </c>
      <c r="AJ20" s="45" t="str">
        <f t="shared" si="14"/>
        <v>¶</v>
      </c>
      <c r="AK20" s="45" t="str">
        <f t="shared" si="15"/>
        <v>m</v>
      </c>
      <c r="AL20" s="45" t="str">
        <f t="shared" si="16"/>
        <v>O</v>
      </c>
      <c r="AM20" s="45" t="str">
        <f t="shared" si="17"/>
        <v>U</v>
      </c>
      <c r="AN20" s="45" t="str">
        <f t="shared" si="18"/>
        <v>U</v>
      </c>
      <c r="AO20" s="45" t="str">
        <f t="shared" si="19"/>
        <v>1</v>
      </c>
      <c r="AP20" s="45" t="str">
        <f t="shared" si="20"/>
        <v>T</v>
      </c>
      <c r="AQ20" s="45" t="str">
        <f t="shared" si="21"/>
        <v>2</v>
      </c>
      <c r="AR20" s="45" t="str">
        <f t="shared" si="22"/>
        <v>D</v>
      </c>
      <c r="AS20" s="45" t="str">
        <f t="shared" si="23"/>
        <v>T</v>
      </c>
      <c r="AT20" s="45" t="e">
        <f>NA()</f>
        <v>#N/A</v>
      </c>
      <c r="AU20" s="45" t="str">
        <f t="shared" si="24"/>
        <v>2</v>
      </c>
      <c r="AV20" s="45" t="str">
        <f t="shared" si="25"/>
        <v>T</v>
      </c>
      <c r="AW20" s="45" t="str">
        <f t="shared" si="26"/>
        <v>X</v>
      </c>
      <c r="AX20" s="45" t="str">
        <f t="shared" si="27"/>
        <v/>
      </c>
      <c r="AY20" s="45" t="str">
        <f t="shared" si="28"/>
        <v>¶</v>
      </c>
    </row>
    <row r="21" spans="1:51" ht="19.5" customHeight="1">
      <c r="A21" s="47">
        <v>43971</v>
      </c>
      <c r="B21" s="48" t="str">
        <f t="shared" si="0"/>
        <v>Wed</v>
      </c>
      <c r="C21" s="53" t="str">
        <f>Vzorci_vnosov!$A$11</f>
        <v>X</v>
      </c>
      <c r="D21" s="53" t="str">
        <f>Vzorci_vnosov!$A$11</f>
        <v>X</v>
      </c>
      <c r="E21" s="49" t="str">
        <f>Vzorci_vnosov!$A$6</f>
        <v>KVIT</v>
      </c>
      <c r="F21" s="49" t="str">
        <f>Vzorci_vnosov!$A$6</f>
        <v>KVIT</v>
      </c>
      <c r="G21" s="58" t="str">
        <f>Vzorci_vnosov!$A$28</f>
        <v>KO</v>
      </c>
      <c r="H21" s="4" t="s">
        <v>82</v>
      </c>
      <c r="I21" s="49" t="str">
        <f>Vzorci_vnosov!$A$8</f>
        <v>U</v>
      </c>
      <c r="J21" s="51" t="str">
        <f>Vzorci_vnosov!$A$23</f>
        <v>51☺</v>
      </c>
      <c r="K21" s="53" t="str">
        <f>Vzorci_vnosov!$A$35</f>
        <v>Ta</v>
      </c>
      <c r="L21" s="49" t="str">
        <f>Vzorci_vnosov!$A$5</f>
        <v>52</v>
      </c>
      <c r="M21" s="49" t="str">
        <f>Vzorci_vnosov!$A$12</f>
        <v>D</v>
      </c>
      <c r="N21" s="49" t="str">
        <f>Vzorci_vnosov!$A$6</f>
        <v>KVIT</v>
      </c>
      <c r="O21" s="49" t="str">
        <f>Vzorci_vnosov!$A$5</f>
        <v>52</v>
      </c>
      <c r="P21" s="50" t="str">
        <f>Vzorci_vnosov!$A$7</f>
        <v>KVIT☻</v>
      </c>
      <c r="Q21" s="53" t="str">
        <f>Vzorci_vnosov!$A$26</f>
        <v>52¶</v>
      </c>
      <c r="R21" s="87"/>
      <c r="S21" s="53" t="str">
        <f>Vzorci_vnosov!$A$35</f>
        <v>Ta</v>
      </c>
      <c r="T21" s="87" t="s">
        <v>15</v>
      </c>
      <c r="U21" s="26" t="str">
        <f>Vzorci_vnosov!$C$4</f>
        <v>PIN</v>
      </c>
      <c r="V21" s="43">
        <f t="shared" si="1"/>
        <v>1</v>
      </c>
      <c r="W21" s="43">
        <f t="shared" si="2"/>
        <v>1</v>
      </c>
      <c r="X21" s="43">
        <f t="shared" si="3"/>
        <v>0</v>
      </c>
      <c r="Y21" s="43">
        <f t="shared" si="4"/>
        <v>2</v>
      </c>
      <c r="Z21" s="43">
        <f t="shared" si="5"/>
        <v>0</v>
      </c>
      <c r="AA21" s="43">
        <f t="shared" si="6"/>
        <v>1</v>
      </c>
      <c r="AB21" s="43">
        <f t="shared" si="7"/>
        <v>1</v>
      </c>
      <c r="AC21" s="43">
        <f t="shared" si="8"/>
        <v>4</v>
      </c>
      <c r="AD21" s="44">
        <f t="shared" si="9"/>
        <v>-2</v>
      </c>
      <c r="AE21" s="44">
        <f t="shared" si="10"/>
        <v>2</v>
      </c>
      <c r="AF21" s="43">
        <f t="shared" si="11"/>
        <v>2</v>
      </c>
      <c r="AG21" s="13" t="str">
        <f>Vzorci_vnosov!$A$21</f>
        <v>☺</v>
      </c>
      <c r="AH21" s="45" t="str">
        <f t="shared" si="12"/>
        <v>X</v>
      </c>
      <c r="AI21" s="45" t="str">
        <f t="shared" si="13"/>
        <v>X</v>
      </c>
      <c r="AJ21" s="45" t="str">
        <f t="shared" si="14"/>
        <v>T</v>
      </c>
      <c r="AK21" s="45" t="str">
        <f t="shared" si="15"/>
        <v>T</v>
      </c>
      <c r="AL21" s="45" t="str">
        <f t="shared" si="16"/>
        <v>O</v>
      </c>
      <c r="AM21" s="45" t="str">
        <f t="shared" si="17"/>
        <v>F</v>
      </c>
      <c r="AN21" s="45" t="str">
        <f t="shared" si="18"/>
        <v>U</v>
      </c>
      <c r="AO21" s="45" t="str">
        <f t="shared" si="19"/>
        <v>☺</v>
      </c>
      <c r="AP21" s="45" t="str">
        <f t="shared" si="20"/>
        <v>a</v>
      </c>
      <c r="AQ21" s="45" t="str">
        <f t="shared" si="21"/>
        <v>2</v>
      </c>
      <c r="AR21" s="45" t="str">
        <f t="shared" si="22"/>
        <v>D</v>
      </c>
      <c r="AS21" s="45" t="str">
        <f t="shared" si="23"/>
        <v>T</v>
      </c>
      <c r="AT21" s="45" t="e">
        <f>NA()</f>
        <v>#N/A</v>
      </c>
      <c r="AU21" s="45" t="str">
        <f t="shared" si="24"/>
        <v>2</v>
      </c>
      <c r="AV21" s="45" t="str">
        <f t="shared" si="25"/>
        <v>☻</v>
      </c>
      <c r="AW21" s="45" t="str">
        <f t="shared" si="26"/>
        <v>¶</v>
      </c>
      <c r="AX21" s="45" t="str">
        <f t="shared" si="27"/>
        <v/>
      </c>
      <c r="AY21" s="45" t="str">
        <f t="shared" si="28"/>
        <v>a</v>
      </c>
    </row>
    <row r="22" spans="1:51" ht="19.5" customHeight="1">
      <c r="A22" s="47">
        <v>43972</v>
      </c>
      <c r="B22" s="48" t="str">
        <f t="shared" si="0"/>
        <v>Thu</v>
      </c>
      <c r="C22" s="53" t="str">
        <f>Vzorci_vnosov!$A$11</f>
        <v>X</v>
      </c>
      <c r="D22" s="50" t="s">
        <v>75</v>
      </c>
      <c r="E22" s="49" t="str">
        <f>Vzorci_vnosov!$A$6</f>
        <v>KVIT</v>
      </c>
      <c r="F22" s="49" t="str">
        <f>Vzorci_vnosov!$A$6</f>
        <v>KVIT</v>
      </c>
      <c r="G22" s="49" t="str">
        <f>Vzorci_vnosov!$A$4</f>
        <v>51</v>
      </c>
      <c r="H22" s="4" t="s">
        <v>82</v>
      </c>
      <c r="I22" s="49" t="str">
        <f>Vzorci_vnosov!$A$5</f>
        <v>52</v>
      </c>
      <c r="J22" s="53" t="str">
        <f>Vzorci_vnosov!$A$11</f>
        <v>X</v>
      </c>
      <c r="K22" s="50" t="str">
        <f>Vzorci_vnosov!$A$7</f>
        <v>KVIT☻</v>
      </c>
      <c r="L22" s="51" t="str">
        <f>Vzorci_vnosov!$A$23</f>
        <v>51☺</v>
      </c>
      <c r="M22" s="49" t="str">
        <f>Vzorci_vnosov!$A$12</f>
        <v>D</v>
      </c>
      <c r="N22" s="53" t="str">
        <f>Vzorci_vnosov!$A$32</f>
        <v>Am</v>
      </c>
      <c r="O22" s="53" t="str">
        <f>Vzorci_vnosov!$A$11</f>
        <v>X</v>
      </c>
      <c r="P22" s="53" t="str">
        <f>Vzorci_vnosov!$A$11</f>
        <v>X</v>
      </c>
      <c r="Q22" s="49" t="str">
        <f>Vzorci_vnosov!$A$8</f>
        <v>U</v>
      </c>
      <c r="R22" s="87"/>
      <c r="S22" s="53" t="str">
        <f>Vzorci_vnosov!$A$26</f>
        <v>52¶</v>
      </c>
      <c r="T22" s="87" t="s">
        <v>19</v>
      </c>
      <c r="U22" s="26" t="str">
        <f>Vzorci_vnosov!$C$4</f>
        <v>PIN</v>
      </c>
      <c r="V22" s="43">
        <f t="shared" si="1"/>
        <v>1</v>
      </c>
      <c r="W22" s="43">
        <f t="shared" si="2"/>
        <v>1</v>
      </c>
      <c r="X22" s="43">
        <f t="shared" si="3"/>
        <v>1</v>
      </c>
      <c r="Y22" s="43">
        <f t="shared" si="4"/>
        <v>1</v>
      </c>
      <c r="Z22" s="43">
        <f t="shared" si="5"/>
        <v>0</v>
      </c>
      <c r="AA22" s="43">
        <f t="shared" si="6"/>
        <v>1</v>
      </c>
      <c r="AB22" s="43">
        <f t="shared" si="7"/>
        <v>1</v>
      </c>
      <c r="AC22" s="43">
        <f t="shared" si="8"/>
        <v>3</v>
      </c>
      <c r="AD22" s="44">
        <f t="shared" si="9"/>
        <v>-2</v>
      </c>
      <c r="AE22" s="44">
        <f t="shared" si="10"/>
        <v>4</v>
      </c>
      <c r="AF22" s="43">
        <f t="shared" si="11"/>
        <v>2</v>
      </c>
      <c r="AG22" s="14" t="str">
        <f>Vzorci_vnosov!$A$22</f>
        <v>U☺</v>
      </c>
      <c r="AH22" s="45" t="str">
        <f t="shared" si="12"/>
        <v>X</v>
      </c>
      <c r="AI22" s="45" t="str">
        <f t="shared" si="13"/>
        <v>F</v>
      </c>
      <c r="AJ22" s="45" t="str">
        <f t="shared" si="14"/>
        <v>T</v>
      </c>
      <c r="AK22" s="45" t="str">
        <f t="shared" si="15"/>
        <v>T</v>
      </c>
      <c r="AL22" s="45" t="str">
        <f t="shared" si="16"/>
        <v>1</v>
      </c>
      <c r="AM22" s="45" t="str">
        <f t="shared" si="17"/>
        <v>F</v>
      </c>
      <c r="AN22" s="45" t="str">
        <f t="shared" si="18"/>
        <v>2</v>
      </c>
      <c r="AO22" s="45" t="str">
        <f t="shared" si="19"/>
        <v>X</v>
      </c>
      <c r="AP22" s="45" t="str">
        <f t="shared" si="20"/>
        <v>☻</v>
      </c>
      <c r="AQ22" s="45" t="str">
        <f t="shared" si="21"/>
        <v>☺</v>
      </c>
      <c r="AR22" s="45" t="str">
        <f t="shared" si="22"/>
        <v>D</v>
      </c>
      <c r="AS22" s="45" t="str">
        <f t="shared" si="23"/>
        <v>m</v>
      </c>
      <c r="AT22" s="45" t="e">
        <f>NA()</f>
        <v>#N/A</v>
      </c>
      <c r="AU22" s="45" t="str">
        <f t="shared" si="24"/>
        <v>X</v>
      </c>
      <c r="AV22" s="45" t="str">
        <f t="shared" si="25"/>
        <v>X</v>
      </c>
      <c r="AW22" s="45" t="str">
        <f t="shared" si="26"/>
        <v>U</v>
      </c>
      <c r="AX22" s="45" t="str">
        <f t="shared" si="27"/>
        <v/>
      </c>
      <c r="AY22" s="45" t="str">
        <f t="shared" si="28"/>
        <v>¶</v>
      </c>
    </row>
    <row r="23" spans="1:51" ht="19.5" customHeight="1">
      <c r="A23" s="47">
        <v>43973</v>
      </c>
      <c r="B23" s="48" t="str">
        <f t="shared" si="0"/>
        <v>Fri</v>
      </c>
      <c r="C23" s="53" t="str">
        <f>Vzorci_vnosov!$A$11</f>
        <v>X</v>
      </c>
      <c r="D23" s="49" t="str">
        <f>Vzorci_vnosov!$A$12</f>
        <v>D</v>
      </c>
      <c r="E23" s="49" t="str">
        <f>Vzorci_vnosov!$A$8</f>
        <v>U</v>
      </c>
      <c r="F23" s="50" t="str">
        <f>Vzorci_vnosov!$A$7</f>
        <v>KVIT☻</v>
      </c>
      <c r="G23" s="51" t="str">
        <f>Vzorci_vnosov!$A$23</f>
        <v>51☺</v>
      </c>
      <c r="H23" s="4" t="s">
        <v>82</v>
      </c>
      <c r="I23" s="49" t="str">
        <f>Vzorci_vnosov!$A$5</f>
        <v>52</v>
      </c>
      <c r="J23" s="49" t="str">
        <f>Vzorci_vnosov!$A$4</f>
        <v>51</v>
      </c>
      <c r="K23" s="53" t="str">
        <f>Vzorci_vnosov!$A$11</f>
        <v>X</v>
      </c>
      <c r="L23" s="53" t="str">
        <f>Vzorci_vnosov!$A$11</f>
        <v>X</v>
      </c>
      <c r="M23" s="49" t="str">
        <f>Vzorci_vnosov!$A$12</f>
        <v>D</v>
      </c>
      <c r="N23" s="49" t="str">
        <f>Vzorci_vnosov!$A$12</f>
        <v>D</v>
      </c>
      <c r="O23" s="53" t="str">
        <f>Vzorci_vnosov!$A$11</f>
        <v>X</v>
      </c>
      <c r="P23" s="49" t="str">
        <f>Vzorci_vnosov!$A$6</f>
        <v>KVIT</v>
      </c>
      <c r="Q23" s="53" t="str">
        <f>Vzorci_vnosov!$A$26</f>
        <v>52¶</v>
      </c>
      <c r="R23" s="87"/>
      <c r="S23" s="49" t="str">
        <f>Vzorci_vnosov!$A$5</f>
        <v>52</v>
      </c>
      <c r="T23" s="87" t="s">
        <v>9</v>
      </c>
      <c r="U23" s="26" t="str">
        <f>Vzorci_vnosov!$C$13</f>
        <v>PIR</v>
      </c>
      <c r="V23" s="43">
        <f t="shared" si="1"/>
        <v>1</v>
      </c>
      <c r="W23" s="43">
        <f t="shared" si="2"/>
        <v>1</v>
      </c>
      <c r="X23" s="43">
        <f t="shared" si="3"/>
        <v>1</v>
      </c>
      <c r="Y23" s="43">
        <f t="shared" si="4"/>
        <v>2</v>
      </c>
      <c r="Z23" s="43">
        <f t="shared" si="5"/>
        <v>0</v>
      </c>
      <c r="AA23" s="43">
        <f t="shared" si="6"/>
        <v>1</v>
      </c>
      <c r="AB23" s="43">
        <f t="shared" si="7"/>
        <v>1</v>
      </c>
      <c r="AC23" s="43">
        <f t="shared" si="8"/>
        <v>2</v>
      </c>
      <c r="AD23" s="44">
        <f t="shared" si="9"/>
        <v>-2</v>
      </c>
      <c r="AE23" s="44">
        <f t="shared" si="10"/>
        <v>4</v>
      </c>
      <c r="AF23" s="43">
        <f t="shared" si="11"/>
        <v>3</v>
      </c>
      <c r="AG23" s="14" t="str">
        <f>Vzorci_vnosov!$A$23</f>
        <v>51☺</v>
      </c>
      <c r="AH23" s="45" t="str">
        <f t="shared" si="12"/>
        <v>X</v>
      </c>
      <c r="AI23" s="45" t="str">
        <f t="shared" si="13"/>
        <v>D</v>
      </c>
      <c r="AJ23" s="45" t="str">
        <f t="shared" si="14"/>
        <v>U</v>
      </c>
      <c r="AK23" s="45" t="str">
        <f t="shared" si="15"/>
        <v>☻</v>
      </c>
      <c r="AL23" s="45" t="str">
        <f t="shared" si="16"/>
        <v>☺</v>
      </c>
      <c r="AM23" s="45" t="str">
        <f t="shared" si="17"/>
        <v>F</v>
      </c>
      <c r="AN23" s="45" t="str">
        <f t="shared" si="18"/>
        <v>2</v>
      </c>
      <c r="AO23" s="45" t="str">
        <f t="shared" si="19"/>
        <v>1</v>
      </c>
      <c r="AP23" s="45" t="str">
        <f t="shared" si="20"/>
        <v>X</v>
      </c>
      <c r="AQ23" s="45" t="str">
        <f t="shared" si="21"/>
        <v>X</v>
      </c>
      <c r="AR23" s="45" t="str">
        <f t="shared" si="22"/>
        <v>D</v>
      </c>
      <c r="AS23" s="45" t="str">
        <f t="shared" si="23"/>
        <v>D</v>
      </c>
      <c r="AT23" s="45" t="e">
        <f>NA()</f>
        <v>#N/A</v>
      </c>
      <c r="AU23" s="45" t="str">
        <f t="shared" si="24"/>
        <v>X</v>
      </c>
      <c r="AV23" s="45" t="str">
        <f t="shared" si="25"/>
        <v>T</v>
      </c>
      <c r="AW23" s="45" t="str">
        <f t="shared" si="26"/>
        <v>¶</v>
      </c>
      <c r="AX23" s="45" t="str">
        <f t="shared" si="27"/>
        <v/>
      </c>
      <c r="AY23" s="45" t="str">
        <f t="shared" si="28"/>
        <v>2</v>
      </c>
    </row>
    <row r="24" spans="1:51" ht="19.5" customHeight="1">
      <c r="A24" s="47">
        <v>43974</v>
      </c>
      <c r="B24" s="48" t="str">
        <f t="shared" si="0"/>
        <v>Sat</v>
      </c>
      <c r="C24" s="49"/>
      <c r="D24" s="50"/>
      <c r="E24" s="49"/>
      <c r="F24" s="49"/>
      <c r="G24" s="49"/>
      <c r="H24" s="49"/>
      <c r="I24" s="53"/>
      <c r="J24" s="53"/>
      <c r="K24" s="49"/>
      <c r="L24" s="51"/>
      <c r="M24" s="49"/>
      <c r="N24" s="49"/>
      <c r="O24" s="53"/>
      <c r="P24" s="41" t="str">
        <f>Vzorci_vnosov!$A$14</f>
        <v>☻</v>
      </c>
      <c r="Q24" s="42" t="str">
        <f>Vzorci_vnosov!$A$21</f>
        <v>☺</v>
      </c>
      <c r="R24" s="87"/>
      <c r="S24" s="87"/>
      <c r="T24" s="87" t="s">
        <v>28</v>
      </c>
      <c r="U24" s="78" t="s">
        <v>3</v>
      </c>
      <c r="V24" s="43">
        <f t="shared" si="1"/>
        <v>1</v>
      </c>
      <c r="W24" s="43">
        <f t="shared" si="2"/>
        <v>1</v>
      </c>
      <c r="X24" s="43">
        <f t="shared" si="3"/>
        <v>0</v>
      </c>
      <c r="Y24" s="43">
        <f t="shared" si="4"/>
        <v>0</v>
      </c>
      <c r="Z24" s="43">
        <f t="shared" si="5"/>
        <v>0</v>
      </c>
      <c r="AA24" s="43">
        <f t="shared" si="6"/>
        <v>0</v>
      </c>
      <c r="AB24" s="43">
        <f t="shared" si="7"/>
        <v>0</v>
      </c>
      <c r="AC24" s="43">
        <f t="shared" si="8"/>
        <v>0</v>
      </c>
      <c r="AD24" s="44">
        <f t="shared" si="9"/>
        <v>12</v>
      </c>
      <c r="AE24" s="44">
        <f t="shared" si="10"/>
        <v>0</v>
      </c>
      <c r="AF24" s="43">
        <f t="shared" si="11"/>
        <v>0</v>
      </c>
      <c r="AG24" s="14" t="str">
        <f>Vzorci_vnosov!$A$24</f>
        <v>52☺</v>
      </c>
      <c r="AH24" s="45" t="str">
        <f t="shared" si="12"/>
        <v/>
      </c>
      <c r="AI24" s="45" t="str">
        <f t="shared" si="13"/>
        <v/>
      </c>
      <c r="AJ24" s="45" t="str">
        <f t="shared" si="14"/>
        <v/>
      </c>
      <c r="AK24" s="45" t="str">
        <f t="shared" si="15"/>
        <v/>
      </c>
      <c r="AL24" s="45" t="str">
        <f t="shared" si="16"/>
        <v/>
      </c>
      <c r="AM24" s="45" t="str">
        <f t="shared" si="17"/>
        <v/>
      </c>
      <c r="AN24" s="45" t="str">
        <f t="shared" si="18"/>
        <v/>
      </c>
      <c r="AO24" s="45" t="str">
        <f t="shared" si="19"/>
        <v/>
      </c>
      <c r="AP24" s="45" t="str">
        <f t="shared" si="20"/>
        <v/>
      </c>
      <c r="AQ24" s="45" t="str">
        <f t="shared" si="21"/>
        <v/>
      </c>
      <c r="AR24" s="45" t="str">
        <f t="shared" si="22"/>
        <v/>
      </c>
      <c r="AS24" s="45" t="str">
        <f t="shared" si="23"/>
        <v/>
      </c>
      <c r="AT24" s="45" t="e">
        <f>NA()</f>
        <v>#N/A</v>
      </c>
      <c r="AU24" s="45" t="str">
        <f t="shared" si="24"/>
        <v/>
      </c>
      <c r="AV24" s="45" t="str">
        <f t="shared" si="25"/>
        <v>☻</v>
      </c>
      <c r="AW24" s="45" t="str">
        <f t="shared" si="26"/>
        <v>☺</v>
      </c>
      <c r="AX24" s="45" t="str">
        <f t="shared" si="27"/>
        <v/>
      </c>
      <c r="AY24" s="45" t="str">
        <f t="shared" si="28"/>
        <v/>
      </c>
    </row>
    <row r="25" spans="1:51" ht="19.5" customHeight="1">
      <c r="A25" s="47">
        <v>43975</v>
      </c>
      <c r="B25" s="48" t="str">
        <f t="shared" si="0"/>
        <v>Sun</v>
      </c>
      <c r="C25" s="49"/>
      <c r="D25" s="50"/>
      <c r="E25" s="49"/>
      <c r="F25" s="49"/>
      <c r="G25" s="49"/>
      <c r="H25" s="49"/>
      <c r="I25" s="42" t="str">
        <f>Vzorci_vnosov!$A$21</f>
        <v>☺</v>
      </c>
      <c r="J25" s="53"/>
      <c r="K25" s="49"/>
      <c r="L25" s="51"/>
      <c r="M25" s="49"/>
      <c r="N25" s="41" t="str">
        <f>Vzorci_vnosov!$A$14</f>
        <v>☻</v>
      </c>
      <c r="O25" s="53"/>
      <c r="P25" s="49"/>
      <c r="Q25" s="87"/>
      <c r="R25" s="87"/>
      <c r="S25" s="87"/>
      <c r="T25" s="87" t="s">
        <v>13</v>
      </c>
      <c r="U25" s="78" t="s">
        <v>3</v>
      </c>
      <c r="V25" s="43">
        <f t="shared" si="1"/>
        <v>1</v>
      </c>
      <c r="W25" s="43">
        <f t="shared" si="2"/>
        <v>1</v>
      </c>
      <c r="X25" s="43">
        <f t="shared" si="3"/>
        <v>0</v>
      </c>
      <c r="Y25" s="43">
        <f t="shared" si="4"/>
        <v>0</v>
      </c>
      <c r="Z25" s="43">
        <f t="shared" si="5"/>
        <v>0</v>
      </c>
      <c r="AA25" s="43">
        <f t="shared" si="6"/>
        <v>0</v>
      </c>
      <c r="AB25" s="43">
        <f t="shared" si="7"/>
        <v>0</v>
      </c>
      <c r="AC25" s="43">
        <f t="shared" si="8"/>
        <v>0</v>
      </c>
      <c r="AD25" s="44">
        <f t="shared" si="9"/>
        <v>12</v>
      </c>
      <c r="AE25" s="44">
        <f t="shared" si="10"/>
        <v>0</v>
      </c>
      <c r="AF25" s="43">
        <f t="shared" si="11"/>
        <v>0</v>
      </c>
      <c r="AG25" s="8" t="str">
        <f>Vzorci_vnosov!$A$25</f>
        <v>51¶</v>
      </c>
      <c r="AH25" s="45" t="str">
        <f t="shared" si="12"/>
        <v/>
      </c>
      <c r="AI25" s="45" t="str">
        <f t="shared" si="13"/>
        <v/>
      </c>
      <c r="AJ25" s="45" t="str">
        <f t="shared" si="14"/>
        <v/>
      </c>
      <c r="AK25" s="45" t="str">
        <f t="shared" si="15"/>
        <v/>
      </c>
      <c r="AL25" s="45" t="str">
        <f t="shared" si="16"/>
        <v/>
      </c>
      <c r="AM25" s="45" t="str">
        <f t="shared" si="17"/>
        <v/>
      </c>
      <c r="AN25" s="45" t="str">
        <f t="shared" si="18"/>
        <v>☺</v>
      </c>
      <c r="AO25" s="45" t="str">
        <f t="shared" si="19"/>
        <v/>
      </c>
      <c r="AP25" s="45" t="str">
        <f t="shared" si="20"/>
        <v/>
      </c>
      <c r="AQ25" s="45" t="str">
        <f t="shared" si="21"/>
        <v/>
      </c>
      <c r="AR25" s="45" t="str">
        <f t="shared" si="22"/>
        <v/>
      </c>
      <c r="AS25" s="45" t="str">
        <f t="shared" si="23"/>
        <v>☻</v>
      </c>
      <c r="AT25" s="45" t="e">
        <f>NA()</f>
        <v>#N/A</v>
      </c>
      <c r="AU25" s="45" t="str">
        <f t="shared" si="24"/>
        <v/>
      </c>
      <c r="AV25" s="45" t="str">
        <f t="shared" si="25"/>
        <v/>
      </c>
      <c r="AW25" s="45" t="str">
        <f t="shared" si="26"/>
        <v/>
      </c>
      <c r="AX25" s="45" t="str">
        <f t="shared" si="27"/>
        <v/>
      </c>
      <c r="AY25" s="45" t="str">
        <f t="shared" si="28"/>
        <v/>
      </c>
    </row>
    <row r="26" spans="1:51" ht="19.5" customHeight="1">
      <c r="A26" s="47">
        <v>43976</v>
      </c>
      <c r="B26" s="48" t="str">
        <f t="shared" si="0"/>
        <v>Mon</v>
      </c>
      <c r="C26" s="53" t="str">
        <f>Vzorci_vnosov!$A$11</f>
        <v>X</v>
      </c>
      <c r="D26" s="53" t="str">
        <f>Vzorci_vnosov!$A$26</f>
        <v>52¶</v>
      </c>
      <c r="E26" s="49" t="str">
        <f>Vzorci_vnosov!$A$12</f>
        <v>D</v>
      </c>
      <c r="F26" s="49" t="str">
        <f>Vzorci_vnosov!$A$6</f>
        <v>KVIT</v>
      </c>
      <c r="G26" s="49" t="str">
        <f>Vzorci_vnosov!$A$12</f>
        <v>D</v>
      </c>
      <c r="H26" s="4" t="s">
        <v>82</v>
      </c>
      <c r="I26" s="53" t="str">
        <f>Vzorci_vnosov!$A$11</f>
        <v>X</v>
      </c>
      <c r="J26" s="80" t="str">
        <f>Vzorci_vnosov!$A$20</f>
        <v>☺</v>
      </c>
      <c r="K26" s="50" t="str">
        <f>Vzorci_vnosov!$A$7</f>
        <v>KVIT☻</v>
      </c>
      <c r="L26" s="49" t="str">
        <f>Vzorci_vnosov!$A$8</f>
        <v>U</v>
      </c>
      <c r="M26" s="49" t="str">
        <f>Vzorci_vnosov!$A$12</f>
        <v>D</v>
      </c>
      <c r="N26" s="53" t="str">
        <f>Vzorci_vnosov!$A$11</f>
        <v>X</v>
      </c>
      <c r="O26" s="49" t="str">
        <f>Vzorci_vnosov!$A$4</f>
        <v>51</v>
      </c>
      <c r="P26" s="49" t="str">
        <f>Vzorci_vnosov!$A$6</f>
        <v>KVIT</v>
      </c>
      <c r="Q26" s="49" t="str">
        <f>Vzorci_vnosov!$A$5</f>
        <v>52</v>
      </c>
      <c r="R26" s="87"/>
      <c r="S26" s="49" t="str">
        <f>Vzorci_vnosov!$A$5</f>
        <v>52</v>
      </c>
      <c r="T26" s="87" t="s">
        <v>15</v>
      </c>
      <c r="U26" s="78" t="s">
        <v>28</v>
      </c>
      <c r="V26" s="43">
        <f t="shared" si="1"/>
        <v>1</v>
      </c>
      <c r="W26" s="43">
        <f t="shared" si="2"/>
        <v>1</v>
      </c>
      <c r="X26" s="43">
        <f t="shared" si="3"/>
        <v>1</v>
      </c>
      <c r="Y26" s="43">
        <f t="shared" si="4"/>
        <v>2</v>
      </c>
      <c r="Z26" s="43">
        <f t="shared" si="5"/>
        <v>0</v>
      </c>
      <c r="AA26" s="43">
        <f t="shared" si="6"/>
        <v>1</v>
      </c>
      <c r="AB26" s="43">
        <f t="shared" si="7"/>
        <v>1</v>
      </c>
      <c r="AC26" s="43">
        <f t="shared" si="8"/>
        <v>3</v>
      </c>
      <c r="AD26" s="44">
        <f t="shared" si="9"/>
        <v>-2</v>
      </c>
      <c r="AE26" s="44">
        <f t="shared" si="10"/>
        <v>3</v>
      </c>
      <c r="AF26" s="43">
        <f t="shared" si="11"/>
        <v>3</v>
      </c>
      <c r="AG26" s="8" t="str">
        <f>Vzorci_vnosov!$A$26</f>
        <v>52¶</v>
      </c>
      <c r="AH26" s="45" t="str">
        <f t="shared" si="12"/>
        <v>X</v>
      </c>
      <c r="AI26" s="45" t="str">
        <f t="shared" si="13"/>
        <v>¶</v>
      </c>
      <c r="AJ26" s="45" t="str">
        <f t="shared" si="14"/>
        <v>D</v>
      </c>
      <c r="AK26" s="45" t="str">
        <f t="shared" si="15"/>
        <v>T</v>
      </c>
      <c r="AL26" s="45" t="str">
        <f t="shared" si="16"/>
        <v>D</v>
      </c>
      <c r="AM26" s="45" t="str">
        <f t="shared" si="17"/>
        <v>F</v>
      </c>
      <c r="AN26" s="45" t="str">
        <f t="shared" si="18"/>
        <v>X</v>
      </c>
      <c r="AO26" s="45" t="str">
        <f t="shared" si="19"/>
        <v>☺</v>
      </c>
      <c r="AP26" s="45" t="str">
        <f t="shared" si="20"/>
        <v>☻</v>
      </c>
      <c r="AQ26" s="45" t="str">
        <f t="shared" si="21"/>
        <v>U</v>
      </c>
      <c r="AR26" s="45" t="str">
        <f t="shared" si="22"/>
        <v>D</v>
      </c>
      <c r="AS26" s="45" t="str">
        <f t="shared" si="23"/>
        <v>X</v>
      </c>
      <c r="AT26" s="45" t="e">
        <f>NA()</f>
        <v>#N/A</v>
      </c>
      <c r="AU26" s="45" t="str">
        <f t="shared" si="24"/>
        <v>1</v>
      </c>
      <c r="AV26" s="45" t="str">
        <f t="shared" si="25"/>
        <v>T</v>
      </c>
      <c r="AW26" s="45" t="str">
        <f t="shared" si="26"/>
        <v>2</v>
      </c>
      <c r="AX26" s="45" t="str">
        <f t="shared" si="27"/>
        <v/>
      </c>
      <c r="AY26" s="45" t="str">
        <f t="shared" si="28"/>
        <v>2</v>
      </c>
    </row>
    <row r="27" spans="1:51" ht="19.5" customHeight="1">
      <c r="A27" s="47">
        <v>43977</v>
      </c>
      <c r="B27" s="48" t="str">
        <f t="shared" si="0"/>
        <v>Tue</v>
      </c>
      <c r="C27" s="53" t="str">
        <f>Vzorci_vnosov!$A$11</f>
        <v>X</v>
      </c>
      <c r="D27" s="49" t="str">
        <f>Vzorci_vnosov!$A$6</f>
        <v>KVIT</v>
      </c>
      <c r="E27" s="49" t="str">
        <f>Vzorci_vnosov!$A$12</f>
        <v>D</v>
      </c>
      <c r="F27" s="49" t="str">
        <f>Vzorci_vnosov!$A$6</f>
        <v>KVIT</v>
      </c>
      <c r="G27" s="49" t="str">
        <f>Vzorci_vnosov!$A$12</f>
        <v>D</v>
      </c>
      <c r="H27" s="4" t="s">
        <v>82</v>
      </c>
      <c r="I27" s="49" t="str">
        <f>Vzorci_vnosov!$A$8</f>
        <v>U</v>
      </c>
      <c r="J27" s="53" t="str">
        <f>Vzorci_vnosov!$A$11</f>
        <v>X</v>
      </c>
      <c r="K27" s="53" t="str">
        <f>Vzorci_vnosov!$A$11</f>
        <v>X</v>
      </c>
      <c r="L27" s="51" t="str">
        <f>Vzorci_vnosov!$A$23</f>
        <v>51☺</v>
      </c>
      <c r="M27" s="49" t="str">
        <f>Vzorci_vnosov!$A$12</f>
        <v>D</v>
      </c>
      <c r="N27" s="53" t="str">
        <f>Vzorci_vnosov!$A$26</f>
        <v>52¶</v>
      </c>
      <c r="O27" s="49" t="str">
        <f>Vzorci_vnosov!$A$4</f>
        <v>51</v>
      </c>
      <c r="P27" s="50" t="str">
        <f>Vzorci_vnosov!$A$7</f>
        <v>KVIT☻</v>
      </c>
      <c r="Q27" s="53" t="str">
        <f>Vzorci_vnosov!$A$32</f>
        <v>Am</v>
      </c>
      <c r="R27" s="87"/>
      <c r="S27" s="49" t="str">
        <f>Vzorci_vnosov!$A$5</f>
        <v>52</v>
      </c>
      <c r="T27" s="87" t="s">
        <v>19</v>
      </c>
      <c r="U27" s="78" t="s">
        <v>3</v>
      </c>
      <c r="V27" s="43">
        <f t="shared" si="1"/>
        <v>1</v>
      </c>
      <c r="W27" s="43">
        <f t="shared" si="2"/>
        <v>1</v>
      </c>
      <c r="X27" s="43">
        <f t="shared" si="3"/>
        <v>1</v>
      </c>
      <c r="Y27" s="43">
        <f t="shared" si="4"/>
        <v>1</v>
      </c>
      <c r="Z27" s="43">
        <f t="shared" si="5"/>
        <v>0</v>
      </c>
      <c r="AA27" s="43">
        <f t="shared" si="6"/>
        <v>1</v>
      </c>
      <c r="AB27" s="43">
        <f t="shared" si="7"/>
        <v>1</v>
      </c>
      <c r="AC27" s="43">
        <f t="shared" si="8"/>
        <v>3</v>
      </c>
      <c r="AD27" s="44">
        <f t="shared" si="9"/>
        <v>-2</v>
      </c>
      <c r="AE27" s="44">
        <f t="shared" si="10"/>
        <v>3</v>
      </c>
      <c r="AF27" s="43">
        <f t="shared" si="11"/>
        <v>2</v>
      </c>
      <c r="AG27" s="15" t="str">
        <f>Vzorci_vnosov!$A$27</f>
        <v>KVIT☺</v>
      </c>
      <c r="AH27" s="45" t="str">
        <f t="shared" si="12"/>
        <v>X</v>
      </c>
      <c r="AI27" s="45" t="str">
        <f t="shared" si="13"/>
        <v>T</v>
      </c>
      <c r="AJ27" s="45" t="str">
        <f t="shared" si="14"/>
        <v>D</v>
      </c>
      <c r="AK27" s="45" t="str">
        <f t="shared" si="15"/>
        <v>T</v>
      </c>
      <c r="AL27" s="45" t="str">
        <f t="shared" si="16"/>
        <v>D</v>
      </c>
      <c r="AM27" s="45" t="str">
        <f t="shared" si="17"/>
        <v>F</v>
      </c>
      <c r="AN27" s="45" t="str">
        <f t="shared" si="18"/>
        <v>U</v>
      </c>
      <c r="AO27" s="45" t="str">
        <f t="shared" si="19"/>
        <v>X</v>
      </c>
      <c r="AP27" s="45" t="str">
        <f t="shared" si="20"/>
        <v>X</v>
      </c>
      <c r="AQ27" s="45" t="str">
        <f t="shared" si="21"/>
        <v>☺</v>
      </c>
      <c r="AR27" s="45" t="str">
        <f t="shared" si="22"/>
        <v>D</v>
      </c>
      <c r="AS27" s="45" t="str">
        <f t="shared" si="23"/>
        <v>¶</v>
      </c>
      <c r="AT27" s="45" t="e">
        <f>NA()</f>
        <v>#N/A</v>
      </c>
      <c r="AU27" s="45" t="str">
        <f t="shared" si="24"/>
        <v>1</v>
      </c>
      <c r="AV27" s="45" t="str">
        <f t="shared" si="25"/>
        <v>☻</v>
      </c>
      <c r="AW27" s="45" t="str">
        <f t="shared" si="26"/>
        <v>m</v>
      </c>
      <c r="AX27" s="45" t="str">
        <f t="shared" si="27"/>
        <v/>
      </c>
      <c r="AY27" s="45" t="str">
        <f t="shared" si="28"/>
        <v>2</v>
      </c>
    </row>
    <row r="28" spans="1:51" ht="19.5" customHeight="1">
      <c r="A28" s="47">
        <v>43978</v>
      </c>
      <c r="B28" s="48" t="str">
        <f t="shared" si="0"/>
        <v>Wed</v>
      </c>
      <c r="C28" s="53" t="str">
        <f>Vzorci_vnosov!$A$11</f>
        <v>X</v>
      </c>
      <c r="D28" s="50" t="s">
        <v>75</v>
      </c>
      <c r="E28" s="49" t="str">
        <f>Vzorci_vnosov!$A$12</f>
        <v>D</v>
      </c>
      <c r="F28" s="49" t="str">
        <f>Vzorci_vnosov!$A$6</f>
        <v>KVIT</v>
      </c>
      <c r="G28" s="49" t="str">
        <f>Vzorci_vnosov!$A$12</f>
        <v>D</v>
      </c>
      <c r="H28" s="4" t="s">
        <v>82</v>
      </c>
      <c r="I28" s="49" t="str">
        <f>Vzorci_vnosov!$A$5</f>
        <v>52</v>
      </c>
      <c r="J28" s="53" t="str">
        <f>Vzorci_vnosov!$A$26</f>
        <v>52¶</v>
      </c>
      <c r="K28" s="53" t="str">
        <f>Vzorci_vnosov!$A$35</f>
        <v>Ta</v>
      </c>
      <c r="L28" s="53" t="str">
        <f>Vzorci_vnosov!$A$11</f>
        <v>X</v>
      </c>
      <c r="M28" s="49" t="str">
        <f>Vzorci_vnosov!$A$12</f>
        <v>D</v>
      </c>
      <c r="N28" s="50" t="str">
        <f>Vzorci_vnosov!$A$7</f>
        <v>KVIT☻</v>
      </c>
      <c r="O28" s="49" t="str">
        <f>Vzorci_vnosov!$A$4</f>
        <v>51</v>
      </c>
      <c r="P28" s="53" t="str">
        <f>Vzorci_vnosov!$A$11</f>
        <v>X</v>
      </c>
      <c r="Q28" s="53" t="str">
        <f>Vzorci_vnosov!$A$35</f>
        <v>Ta</v>
      </c>
      <c r="R28" s="87"/>
      <c r="S28" s="51" t="str">
        <f>Vzorci_vnosov!$A$23</f>
        <v>51☺</v>
      </c>
      <c r="T28" s="87" t="s">
        <v>32</v>
      </c>
      <c r="U28" s="78" t="s">
        <v>28</v>
      </c>
      <c r="V28" s="43">
        <f t="shared" si="1"/>
        <v>1</v>
      </c>
      <c r="W28" s="43">
        <f t="shared" si="2"/>
        <v>1</v>
      </c>
      <c r="X28" s="43">
        <f t="shared" si="3"/>
        <v>1</v>
      </c>
      <c r="Y28" s="43">
        <f t="shared" si="4"/>
        <v>1</v>
      </c>
      <c r="Z28" s="43">
        <f t="shared" si="5"/>
        <v>0</v>
      </c>
      <c r="AA28" s="43">
        <f t="shared" si="6"/>
        <v>1</v>
      </c>
      <c r="AB28" s="43">
        <f t="shared" si="7"/>
        <v>0</v>
      </c>
      <c r="AC28" s="43">
        <f t="shared" si="8"/>
        <v>2</v>
      </c>
      <c r="AD28" s="44">
        <f t="shared" si="9"/>
        <v>-2</v>
      </c>
      <c r="AE28" s="44">
        <f t="shared" si="10"/>
        <v>3</v>
      </c>
      <c r="AF28" s="43">
        <f t="shared" si="11"/>
        <v>2</v>
      </c>
      <c r="AG28" s="16" t="str">
        <f>Vzorci_vnosov!$A$28</f>
        <v>KO</v>
      </c>
      <c r="AH28" s="45" t="str">
        <f t="shared" si="12"/>
        <v>X</v>
      </c>
      <c r="AI28" s="45" t="str">
        <f t="shared" si="13"/>
        <v>F</v>
      </c>
      <c r="AJ28" s="45" t="str">
        <f t="shared" si="14"/>
        <v>D</v>
      </c>
      <c r="AK28" s="45" t="str">
        <f t="shared" si="15"/>
        <v>T</v>
      </c>
      <c r="AL28" s="45" t="str">
        <f t="shared" si="16"/>
        <v>D</v>
      </c>
      <c r="AM28" s="45" t="str">
        <f t="shared" si="17"/>
        <v>F</v>
      </c>
      <c r="AN28" s="45" t="str">
        <f t="shared" si="18"/>
        <v>2</v>
      </c>
      <c r="AO28" s="45" t="str">
        <f t="shared" si="19"/>
        <v>¶</v>
      </c>
      <c r="AP28" s="45" t="str">
        <f t="shared" si="20"/>
        <v>a</v>
      </c>
      <c r="AQ28" s="45" t="str">
        <f t="shared" si="21"/>
        <v>X</v>
      </c>
      <c r="AR28" s="45" t="str">
        <f t="shared" si="22"/>
        <v>D</v>
      </c>
      <c r="AS28" s="45" t="str">
        <f t="shared" si="23"/>
        <v>☻</v>
      </c>
      <c r="AT28" s="45" t="e">
        <f>NA()</f>
        <v>#N/A</v>
      </c>
      <c r="AU28" s="45" t="str">
        <f t="shared" si="24"/>
        <v>1</v>
      </c>
      <c r="AV28" s="45" t="str">
        <f t="shared" si="25"/>
        <v>X</v>
      </c>
      <c r="AW28" s="45" t="str">
        <f t="shared" si="26"/>
        <v>a</v>
      </c>
      <c r="AX28" s="45" t="str">
        <f t="shared" si="27"/>
        <v/>
      </c>
      <c r="AY28" s="45" t="str">
        <f t="shared" si="28"/>
        <v>☺</v>
      </c>
    </row>
    <row r="29" spans="1:51" ht="19.5" customHeight="1">
      <c r="A29" s="47">
        <v>43979</v>
      </c>
      <c r="B29" s="48" t="str">
        <f t="shared" si="0"/>
        <v>Thu</v>
      </c>
      <c r="C29" s="53" t="str">
        <f>Vzorci_vnosov!$A$11</f>
        <v>X</v>
      </c>
      <c r="D29" s="49" t="str">
        <f>Vzorci_vnosov!$A$6</f>
        <v>KVIT</v>
      </c>
      <c r="E29" s="49" t="str">
        <f>Vzorci_vnosov!$A$12</f>
        <v>D</v>
      </c>
      <c r="F29" s="49" t="str">
        <f>Vzorci_vnosov!$A$6</f>
        <v>KVIT</v>
      </c>
      <c r="G29" s="49" t="str">
        <f>Vzorci_vnosov!$A$12</f>
        <v>D</v>
      </c>
      <c r="H29" s="4" t="s">
        <v>82</v>
      </c>
      <c r="I29" s="51" t="str">
        <f>Vzorci_vnosov!$A$23</f>
        <v>51☺</v>
      </c>
      <c r="J29" s="53" t="str">
        <f>Vzorci_vnosov!$A$32</f>
        <v>Am</v>
      </c>
      <c r="K29" s="53" t="str">
        <f>Vzorci_vnosov!$A$26</f>
        <v>52¶</v>
      </c>
      <c r="L29" s="49" t="str">
        <f>Vzorci_vnosov!$A$4</f>
        <v>51</v>
      </c>
      <c r="M29" s="49" t="str">
        <f>Vzorci_vnosov!$A$12</f>
        <v>D</v>
      </c>
      <c r="N29" s="53" t="str">
        <f>Vzorci_vnosov!$A$11</f>
        <v>X</v>
      </c>
      <c r="O29" s="49" t="str">
        <f>Vzorci_vnosov!$A$8</f>
        <v>U</v>
      </c>
      <c r="P29" s="49" t="str">
        <f>Vzorci_vnosov!$A$6</f>
        <v>KVIT</v>
      </c>
      <c r="Q29" s="49" t="str">
        <f>Vzorci_vnosov!$A$5</f>
        <v>52</v>
      </c>
      <c r="R29" s="87"/>
      <c r="S29" s="53" t="str">
        <f>Vzorci_vnosov!$A$11</f>
        <v>X</v>
      </c>
      <c r="T29" s="87" t="s">
        <v>72</v>
      </c>
      <c r="U29" s="78" t="s">
        <v>3</v>
      </c>
      <c r="V29" s="43">
        <f t="shared" si="1"/>
        <v>0</v>
      </c>
      <c r="W29" s="43">
        <f t="shared" si="2"/>
        <v>1</v>
      </c>
      <c r="X29" s="43">
        <f t="shared" si="3"/>
        <v>1</v>
      </c>
      <c r="Y29" s="43">
        <f t="shared" si="4"/>
        <v>1</v>
      </c>
      <c r="Z29" s="43">
        <f t="shared" si="5"/>
        <v>0</v>
      </c>
      <c r="AA29" s="43">
        <f t="shared" si="6"/>
        <v>1</v>
      </c>
      <c r="AB29" s="43">
        <f t="shared" si="7"/>
        <v>1</v>
      </c>
      <c r="AC29" s="43">
        <f t="shared" si="8"/>
        <v>3</v>
      </c>
      <c r="AD29" s="44">
        <f t="shared" si="9"/>
        <v>-2</v>
      </c>
      <c r="AE29" s="44">
        <f t="shared" si="10"/>
        <v>3</v>
      </c>
      <c r="AF29" s="43">
        <f t="shared" si="11"/>
        <v>2</v>
      </c>
      <c r="AG29" s="16" t="str">
        <f>Vzorci_vnosov!$A$29</f>
        <v>Rt</v>
      </c>
      <c r="AH29" s="45" t="str">
        <f t="shared" si="12"/>
        <v>X</v>
      </c>
      <c r="AI29" s="45" t="str">
        <f t="shared" si="13"/>
        <v>T</v>
      </c>
      <c r="AJ29" s="45" t="str">
        <f t="shared" si="14"/>
        <v>D</v>
      </c>
      <c r="AK29" s="45" t="str">
        <f t="shared" si="15"/>
        <v>T</v>
      </c>
      <c r="AL29" s="45" t="str">
        <f t="shared" si="16"/>
        <v>D</v>
      </c>
      <c r="AM29" s="45" t="str">
        <f t="shared" si="17"/>
        <v>F</v>
      </c>
      <c r="AN29" s="45" t="str">
        <f t="shared" si="18"/>
        <v>☺</v>
      </c>
      <c r="AO29" s="45" t="str">
        <f t="shared" si="19"/>
        <v>m</v>
      </c>
      <c r="AP29" s="45" t="str">
        <f t="shared" si="20"/>
        <v>¶</v>
      </c>
      <c r="AQ29" s="45" t="str">
        <f t="shared" si="21"/>
        <v>1</v>
      </c>
      <c r="AR29" s="45" t="str">
        <f t="shared" si="22"/>
        <v>D</v>
      </c>
      <c r="AS29" s="45" t="str">
        <f t="shared" si="23"/>
        <v>X</v>
      </c>
      <c r="AT29" s="45" t="e">
        <f>NA()</f>
        <v>#N/A</v>
      </c>
      <c r="AU29" s="45" t="str">
        <f t="shared" si="24"/>
        <v>U</v>
      </c>
      <c r="AV29" s="45" t="str">
        <f t="shared" si="25"/>
        <v>T</v>
      </c>
      <c r="AW29" s="45" t="str">
        <f t="shared" si="26"/>
        <v>2</v>
      </c>
      <c r="AX29" s="45" t="str">
        <f t="shared" si="27"/>
        <v/>
      </c>
      <c r="AY29" s="45" t="str">
        <f t="shared" si="28"/>
        <v>X</v>
      </c>
    </row>
    <row r="30" spans="1:51" ht="19.5" customHeight="1">
      <c r="A30" s="47">
        <v>43980</v>
      </c>
      <c r="B30" s="48" t="str">
        <f t="shared" si="0"/>
        <v>Fri</v>
      </c>
      <c r="C30" s="53" t="str">
        <f>Vzorci_vnosov!$A$11</f>
        <v>X</v>
      </c>
      <c r="D30" s="53" t="str">
        <f>Vzorci_vnosov!$A$26</f>
        <v>52¶</v>
      </c>
      <c r="E30" s="49" t="str">
        <f>Vzorci_vnosov!$A$12</f>
        <v>D</v>
      </c>
      <c r="F30" s="49" t="str">
        <f>Vzorci_vnosov!$A$6</f>
        <v>KVIT</v>
      </c>
      <c r="G30" s="49" t="str">
        <f>Vzorci_vnosov!$A$12</f>
        <v>D</v>
      </c>
      <c r="H30" s="4" t="s">
        <v>82</v>
      </c>
      <c r="I30" s="53" t="str">
        <f>Vzorci_vnosov!$A$11</f>
        <v>X</v>
      </c>
      <c r="J30" s="49" t="str">
        <f>Vzorci_vnosov!$A$5</f>
        <v>52</v>
      </c>
      <c r="K30" s="49" t="str">
        <f>Vzorci_vnosov!$A$6</f>
        <v>KVIT</v>
      </c>
      <c r="L30" s="49" t="str">
        <f>Vzorci_vnosov!$A$5</f>
        <v>52</v>
      </c>
      <c r="M30" s="49" t="str">
        <f>Vzorci_vnosov!$A$12</f>
        <v>D</v>
      </c>
      <c r="N30" s="49" t="str">
        <f>Vzorci_vnosov!$A$12</f>
        <v>D</v>
      </c>
      <c r="O30" s="49" t="str">
        <f>Vzorci_vnosov!$A$13</f>
        <v>BOL</v>
      </c>
      <c r="P30" s="49" t="str">
        <f>Vzorci_vnosov!$A$6</f>
        <v>KVIT</v>
      </c>
      <c r="Q30" s="49" t="str">
        <f>Vzorci_vnosov!$A$4</f>
        <v>51</v>
      </c>
      <c r="R30" s="87"/>
      <c r="S30" s="51" t="str">
        <f>Vzorci_vnosov!$A$23</f>
        <v>51☺</v>
      </c>
      <c r="T30" s="87" t="s">
        <v>71</v>
      </c>
      <c r="U30" s="78" t="s">
        <v>28</v>
      </c>
      <c r="V30" s="43">
        <f t="shared" si="1"/>
        <v>0</v>
      </c>
      <c r="W30" s="43">
        <f t="shared" si="2"/>
        <v>1</v>
      </c>
      <c r="X30" s="43">
        <f t="shared" si="3"/>
        <v>1</v>
      </c>
      <c r="Y30" s="43">
        <f t="shared" si="4"/>
        <v>2</v>
      </c>
      <c r="Z30" s="43">
        <f t="shared" si="5"/>
        <v>0</v>
      </c>
      <c r="AA30" s="43">
        <f t="shared" si="6"/>
        <v>1</v>
      </c>
      <c r="AB30" s="43">
        <f t="shared" si="7"/>
        <v>0</v>
      </c>
      <c r="AC30" s="43">
        <f t="shared" si="8"/>
        <v>3</v>
      </c>
      <c r="AD30" s="44">
        <f t="shared" si="9"/>
        <v>-2</v>
      </c>
      <c r="AE30" s="44">
        <f t="shared" si="10"/>
        <v>2</v>
      </c>
      <c r="AF30" s="43">
        <f t="shared" si="11"/>
        <v>3</v>
      </c>
      <c r="AG30" s="5" t="str">
        <f>Vzorci_vnosov!$A$30</f>
        <v>Rt☻</v>
      </c>
      <c r="AH30" s="45" t="str">
        <f t="shared" si="12"/>
        <v>X</v>
      </c>
      <c r="AI30" s="45" t="str">
        <f t="shared" si="13"/>
        <v>¶</v>
      </c>
      <c r="AJ30" s="45" t="str">
        <f t="shared" si="14"/>
        <v>D</v>
      </c>
      <c r="AK30" s="45" t="str">
        <f t="shared" si="15"/>
        <v>T</v>
      </c>
      <c r="AL30" s="45" t="str">
        <f t="shared" si="16"/>
        <v>D</v>
      </c>
      <c r="AM30" s="45" t="str">
        <f t="shared" si="17"/>
        <v>F</v>
      </c>
      <c r="AN30" s="45" t="str">
        <f t="shared" si="18"/>
        <v>X</v>
      </c>
      <c r="AO30" s="45" t="str">
        <f t="shared" si="19"/>
        <v>2</v>
      </c>
      <c r="AP30" s="45" t="str">
        <f t="shared" si="20"/>
        <v>T</v>
      </c>
      <c r="AQ30" s="45" t="str">
        <f t="shared" si="21"/>
        <v>2</v>
      </c>
      <c r="AR30" s="45" t="str">
        <f t="shared" si="22"/>
        <v>D</v>
      </c>
      <c r="AS30" s="45" t="str">
        <f t="shared" si="23"/>
        <v>D</v>
      </c>
      <c r="AT30" s="45" t="e">
        <f>NA()</f>
        <v>#N/A</v>
      </c>
      <c r="AU30" s="45" t="str">
        <f t="shared" si="24"/>
        <v>L</v>
      </c>
      <c r="AV30" s="45" t="str">
        <f t="shared" si="25"/>
        <v>T</v>
      </c>
      <c r="AW30" s="45" t="str">
        <f t="shared" si="26"/>
        <v>1</v>
      </c>
      <c r="AX30" s="45" t="str">
        <f t="shared" si="27"/>
        <v/>
      </c>
      <c r="AY30" s="45" t="str">
        <f t="shared" si="28"/>
        <v>☺</v>
      </c>
    </row>
    <row r="31" spans="1:51" ht="19.5" customHeight="1">
      <c r="A31" s="47">
        <v>43981</v>
      </c>
      <c r="B31" s="48" t="str">
        <f t="shared" si="0"/>
        <v>Sat</v>
      </c>
      <c r="C31" s="49"/>
      <c r="D31" s="49"/>
      <c r="E31" s="49"/>
      <c r="F31" s="41" t="str">
        <f>Vzorci_vnosov!$A$14</f>
        <v>☻</v>
      </c>
      <c r="G31" s="49"/>
      <c r="H31" s="49"/>
      <c r="I31" s="53"/>
      <c r="J31" s="53"/>
      <c r="K31" s="49"/>
      <c r="L31" s="42" t="str">
        <f>Vzorci_vnosov!$A$21</f>
        <v>☺</v>
      </c>
      <c r="M31" s="49"/>
      <c r="N31" s="49"/>
      <c r="O31" s="53"/>
      <c r="P31" s="49"/>
      <c r="Q31" s="87"/>
      <c r="R31" s="87"/>
      <c r="S31" s="87"/>
      <c r="T31" s="87" t="s">
        <v>19</v>
      </c>
      <c r="U31" s="78" t="s">
        <v>23</v>
      </c>
      <c r="V31" s="43">
        <f t="shared" si="1"/>
        <v>1</v>
      </c>
      <c r="W31" s="43">
        <f t="shared" si="2"/>
        <v>1</v>
      </c>
      <c r="X31" s="43">
        <f t="shared" si="3"/>
        <v>0</v>
      </c>
      <c r="Y31" s="43">
        <f t="shared" si="4"/>
        <v>0</v>
      </c>
      <c r="Z31" s="43">
        <f t="shared" si="5"/>
        <v>0</v>
      </c>
      <c r="AA31" s="43">
        <f t="shared" si="6"/>
        <v>0</v>
      </c>
      <c r="AB31" s="43">
        <f t="shared" si="7"/>
        <v>0</v>
      </c>
      <c r="AC31" s="43">
        <f t="shared" si="8"/>
        <v>0</v>
      </c>
      <c r="AD31" s="44">
        <f t="shared" si="9"/>
        <v>12</v>
      </c>
      <c r="AE31" s="44">
        <f t="shared" si="10"/>
        <v>0</v>
      </c>
      <c r="AF31" s="43">
        <f t="shared" si="11"/>
        <v>0</v>
      </c>
      <c r="AG31" s="17" t="str">
        <f>Vzorci_vnosov!$A$31</f>
        <v>Rt☺</v>
      </c>
      <c r="AH31" s="45" t="str">
        <f t="shared" si="12"/>
        <v/>
      </c>
      <c r="AI31" s="45" t="str">
        <f t="shared" si="13"/>
        <v/>
      </c>
      <c r="AJ31" s="45" t="str">
        <f t="shared" si="14"/>
        <v/>
      </c>
      <c r="AK31" s="45" t="str">
        <f t="shared" si="15"/>
        <v>☻</v>
      </c>
      <c r="AL31" s="45" t="str">
        <f t="shared" si="16"/>
        <v/>
      </c>
      <c r="AM31" s="45" t="str">
        <f t="shared" si="17"/>
        <v/>
      </c>
      <c r="AN31" s="45" t="str">
        <f t="shared" si="18"/>
        <v/>
      </c>
      <c r="AO31" s="45" t="str">
        <f t="shared" si="19"/>
        <v/>
      </c>
      <c r="AP31" s="45" t="str">
        <f t="shared" si="20"/>
        <v/>
      </c>
      <c r="AQ31" s="45" t="str">
        <f t="shared" si="21"/>
        <v>☺</v>
      </c>
      <c r="AR31" s="45" t="str">
        <f t="shared" si="22"/>
        <v/>
      </c>
      <c r="AS31" s="45" t="str">
        <f t="shared" si="23"/>
        <v/>
      </c>
      <c r="AT31" s="45" t="e">
        <f>NA()</f>
        <v>#N/A</v>
      </c>
      <c r="AU31" s="45" t="str">
        <f t="shared" si="24"/>
        <v/>
      </c>
      <c r="AV31" s="45" t="str">
        <f t="shared" si="25"/>
        <v/>
      </c>
      <c r="AW31" s="45" t="str">
        <f t="shared" si="26"/>
        <v/>
      </c>
      <c r="AX31" s="45" t="str">
        <f t="shared" si="27"/>
        <v/>
      </c>
      <c r="AY31" s="45" t="str">
        <f t="shared" si="28"/>
        <v/>
      </c>
    </row>
    <row r="32" spans="1:51" ht="19.5" customHeight="1">
      <c r="A32" s="47">
        <v>43982</v>
      </c>
      <c r="B32" s="48" t="str">
        <f t="shared" si="0"/>
        <v>Sun</v>
      </c>
      <c r="C32" s="49"/>
      <c r="D32" s="50"/>
      <c r="E32" s="49"/>
      <c r="F32" s="49"/>
      <c r="G32" s="49"/>
      <c r="H32" s="49"/>
      <c r="I32" s="53"/>
      <c r="J32" s="53"/>
      <c r="K32" s="49"/>
      <c r="L32" s="51"/>
      <c r="M32" s="49"/>
      <c r="N32" s="49"/>
      <c r="O32" s="53"/>
      <c r="P32" s="41" t="str">
        <f>Vzorci_vnosov!$A$14</f>
        <v>☻</v>
      </c>
      <c r="Q32" s="87"/>
      <c r="R32" s="87"/>
      <c r="S32" s="87"/>
      <c r="T32" s="87" t="s">
        <v>71</v>
      </c>
      <c r="U32" s="78" t="s">
        <v>28</v>
      </c>
      <c r="V32" s="43">
        <f t="shared" si="1"/>
        <v>1</v>
      </c>
      <c r="W32" s="43">
        <f t="shared" si="2"/>
        <v>0</v>
      </c>
      <c r="X32" s="43">
        <f t="shared" si="3"/>
        <v>0</v>
      </c>
      <c r="Y32" s="43">
        <f t="shared" si="4"/>
        <v>0</v>
      </c>
      <c r="Z32" s="43">
        <f t="shared" si="5"/>
        <v>0</v>
      </c>
      <c r="AA32" s="43">
        <f t="shared" si="6"/>
        <v>0</v>
      </c>
      <c r="AB32" s="43">
        <f t="shared" si="7"/>
        <v>0</v>
      </c>
      <c r="AC32" s="43">
        <f t="shared" si="8"/>
        <v>0</v>
      </c>
      <c r="AD32" s="44">
        <f t="shared" si="9"/>
        <v>13</v>
      </c>
      <c r="AE32" s="44">
        <f t="shared" si="10"/>
        <v>0</v>
      </c>
      <c r="AF32" s="43">
        <f t="shared" si="11"/>
        <v>0</v>
      </c>
      <c r="AG32" s="8" t="str">
        <f>Vzorci_vnosov!$A$32</f>
        <v>Am</v>
      </c>
      <c r="AH32" s="45" t="str">
        <f t="shared" si="12"/>
        <v/>
      </c>
      <c r="AI32" s="45" t="str">
        <f t="shared" si="13"/>
        <v/>
      </c>
      <c r="AJ32" s="45" t="str">
        <f t="shared" si="14"/>
        <v/>
      </c>
      <c r="AK32" s="45" t="str">
        <f t="shared" si="15"/>
        <v/>
      </c>
      <c r="AL32" s="45" t="str">
        <f t="shared" si="16"/>
        <v/>
      </c>
      <c r="AM32" s="45" t="str">
        <f t="shared" si="17"/>
        <v/>
      </c>
      <c r="AN32" s="45" t="str">
        <f t="shared" si="18"/>
        <v/>
      </c>
      <c r="AO32" s="45" t="str">
        <f t="shared" si="19"/>
        <v/>
      </c>
      <c r="AP32" s="45" t="str">
        <f t="shared" si="20"/>
        <v/>
      </c>
      <c r="AQ32" s="45" t="str">
        <f t="shared" si="21"/>
        <v/>
      </c>
      <c r="AR32" s="45" t="str">
        <f t="shared" si="22"/>
        <v/>
      </c>
      <c r="AS32" s="45" t="str">
        <f t="shared" si="23"/>
        <v/>
      </c>
      <c r="AT32" s="45" t="e">
        <f>NA()</f>
        <v>#N/A</v>
      </c>
      <c r="AU32" s="45" t="str">
        <f t="shared" si="24"/>
        <v/>
      </c>
      <c r="AV32" s="45" t="str">
        <f t="shared" si="25"/>
        <v>☻</v>
      </c>
      <c r="AW32" s="45" t="str">
        <f t="shared" si="26"/>
        <v/>
      </c>
      <c r="AX32" s="45" t="str">
        <f t="shared" si="27"/>
        <v/>
      </c>
      <c r="AY32" s="45" t="str">
        <f t="shared" si="28"/>
        <v/>
      </c>
    </row>
    <row r="33" spans="1:51" ht="12.75" customHeight="1">
      <c r="AG33" s="5" t="str">
        <f>Vzorci_vnosov!$A$33</f>
        <v>Am☻</v>
      </c>
    </row>
    <row r="34" spans="1:51" ht="12.75" customHeight="1">
      <c r="C34" s="6">
        <f>$C$1</f>
        <v>0</v>
      </c>
      <c r="D34" s="6" t="str">
        <f>$D$1</f>
        <v>ŠOŠ</v>
      </c>
      <c r="E34" s="6" t="str">
        <f>$E$1</f>
        <v>PIN</v>
      </c>
      <c r="F34" s="6" t="str">
        <f>$F$1</f>
        <v>KON</v>
      </c>
      <c r="G34" s="6" t="str">
        <f>$G$1</f>
        <v>ORO</v>
      </c>
      <c r="H34" s="6" t="str">
        <f>$H$1</f>
        <v>MIO</v>
      </c>
      <c r="I34" s="6" t="str">
        <f>$I$1</f>
        <v>BOŽ</v>
      </c>
      <c r="J34" s="6" t="str">
        <f>$J$1</f>
        <v>TOM</v>
      </c>
      <c r="K34" s="6" t="str">
        <f>$K$1</f>
        <v>MŠŠ</v>
      </c>
      <c r="L34" s="6" t="str">
        <f>$L$1</f>
        <v>ŽIV</v>
      </c>
      <c r="M34" s="6" t="str">
        <f>$M$1</f>
        <v>TAL</v>
      </c>
      <c r="N34" s="6" t="str">
        <f>$N$1</f>
        <v>PIR</v>
      </c>
      <c r="O34" s="6" t="str">
        <f>$O$1</f>
        <v>HOL</v>
      </c>
      <c r="P34" s="6" t="str">
        <f>$P$1</f>
        <v>BUT</v>
      </c>
      <c r="Q34" s="6" t="str">
        <f>$Q$1</f>
        <v>ŽRJ</v>
      </c>
      <c r="R34" s="6" t="str">
        <f>$R$1</f>
        <v>NOV3</v>
      </c>
      <c r="S34" s="6" t="str">
        <f>$S$1</f>
        <v>JNK</v>
      </c>
      <c r="AG34" s="17" t="str">
        <f>Vzorci_vnosov!$A$34</f>
        <v>Am☺</v>
      </c>
    </row>
    <row r="35" spans="1:51" ht="17" customHeight="1">
      <c r="B35" s="64" t="str">
        <f>Vzorci_vnosov!$A$20</f>
        <v>☺</v>
      </c>
      <c r="C35" s="65">
        <f t="shared" ref="C35:N35" si="29">COUNTIF(AH2:AH32,"☺")</f>
        <v>0</v>
      </c>
      <c r="D35" s="65">
        <f t="shared" si="29"/>
        <v>0</v>
      </c>
      <c r="E35" s="65">
        <f t="shared" si="29"/>
        <v>0</v>
      </c>
      <c r="F35" s="65">
        <f t="shared" si="29"/>
        <v>0</v>
      </c>
      <c r="G35" s="65">
        <f t="shared" si="29"/>
        <v>3</v>
      </c>
      <c r="H35" s="65">
        <f t="shared" si="29"/>
        <v>1</v>
      </c>
      <c r="I35" s="65">
        <f t="shared" si="29"/>
        <v>4</v>
      </c>
      <c r="J35" s="65">
        <f t="shared" si="29"/>
        <v>2</v>
      </c>
      <c r="K35" s="65">
        <f t="shared" si="29"/>
        <v>0</v>
      </c>
      <c r="L35" s="65">
        <f t="shared" si="29"/>
        <v>5</v>
      </c>
      <c r="M35" s="65">
        <f t="shared" si="29"/>
        <v>0</v>
      </c>
      <c r="N35" s="65">
        <f t="shared" si="29"/>
        <v>2</v>
      </c>
      <c r="O35" s="65">
        <f>COUNTIF(AU2:AU32,"☺")</f>
        <v>0</v>
      </c>
      <c r="P35" s="65">
        <f>COUNTIF(AV2:AV32,"☺")</f>
        <v>0</v>
      </c>
      <c r="Q35" s="65">
        <f>COUNTIF(AW2:AW32,"☺")</f>
        <v>4</v>
      </c>
      <c r="R35" s="65">
        <f>COUNTIF(AX2:AX32,"☺")</f>
        <v>0</v>
      </c>
      <c r="S35" s="65">
        <f>COUNTIF(AY2:AY32,"☺")</f>
        <v>3</v>
      </c>
      <c r="AG35" s="8" t="str">
        <f>Vzorci_vnosov!$A$35</f>
        <v>Ta</v>
      </c>
    </row>
    <row r="36" spans="1:51" ht="17" customHeight="1">
      <c r="A36" s="66"/>
      <c r="B36" s="8" t="str">
        <f>Vzorci_vnosov!$A$16</f>
        <v>☻</v>
      </c>
      <c r="C36" s="65">
        <f t="shared" ref="C36:N36" si="30">COUNTIF(AH2:AH32,"☻")</f>
        <v>0</v>
      </c>
      <c r="D36" s="65">
        <f t="shared" si="30"/>
        <v>5</v>
      </c>
      <c r="E36" s="65">
        <f t="shared" si="30"/>
        <v>4</v>
      </c>
      <c r="F36" s="65">
        <f t="shared" si="30"/>
        <v>4</v>
      </c>
      <c r="G36" s="65">
        <f t="shared" si="30"/>
        <v>0</v>
      </c>
      <c r="H36" s="65">
        <f t="shared" si="30"/>
        <v>0</v>
      </c>
      <c r="I36" s="65">
        <f t="shared" si="30"/>
        <v>0</v>
      </c>
      <c r="J36" s="65">
        <f t="shared" si="30"/>
        <v>1</v>
      </c>
      <c r="K36" s="65">
        <f t="shared" si="30"/>
        <v>4</v>
      </c>
      <c r="L36" s="65">
        <f t="shared" si="30"/>
        <v>0</v>
      </c>
      <c r="M36" s="65">
        <f t="shared" si="30"/>
        <v>0</v>
      </c>
      <c r="N36" s="65">
        <f t="shared" si="30"/>
        <v>3</v>
      </c>
      <c r="O36" s="65">
        <f>COUNTIF(AU2:AU32,"☻")</f>
        <v>0</v>
      </c>
      <c r="P36" s="65">
        <f>COUNTIF(AV2:AV32,"☻")</f>
        <v>4</v>
      </c>
      <c r="Q36" s="65">
        <f>COUNTIF(AW2:AW32,"☻")</f>
        <v>0</v>
      </c>
      <c r="R36" s="65">
        <f>COUNTIF(AX2:AX32,"☻")</f>
        <v>0</v>
      </c>
      <c r="S36" s="65">
        <f>COUNTIF(AY2:AY32,"☻")</f>
        <v>0</v>
      </c>
      <c r="T36" s="65"/>
      <c r="U36" s="67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</row>
    <row r="37" spans="1:51" ht="17" customHeight="1">
      <c r="A37" s="66"/>
      <c r="B37" s="18" t="str">
        <f>Vzorci_vnosov!$A$42</f>
        <v>Σ</v>
      </c>
      <c r="C37" s="70">
        <f t="shared" ref="C37:S37" si="31">SUM(C35:C36)</f>
        <v>0</v>
      </c>
      <c r="D37" s="70">
        <f t="shared" si="31"/>
        <v>5</v>
      </c>
      <c r="E37" s="70">
        <f t="shared" si="31"/>
        <v>4</v>
      </c>
      <c r="F37" s="70">
        <f t="shared" si="31"/>
        <v>4</v>
      </c>
      <c r="G37" s="70">
        <f t="shared" si="31"/>
        <v>3</v>
      </c>
      <c r="H37" s="70">
        <f t="shared" si="31"/>
        <v>1</v>
      </c>
      <c r="I37" s="70">
        <f t="shared" si="31"/>
        <v>4</v>
      </c>
      <c r="J37" s="70">
        <f t="shared" si="31"/>
        <v>3</v>
      </c>
      <c r="K37" s="70">
        <f t="shared" si="31"/>
        <v>4</v>
      </c>
      <c r="L37" s="70">
        <f t="shared" si="31"/>
        <v>5</v>
      </c>
      <c r="M37" s="70">
        <f t="shared" si="31"/>
        <v>0</v>
      </c>
      <c r="N37" s="70">
        <f t="shared" si="31"/>
        <v>5</v>
      </c>
      <c r="O37" s="70">
        <f t="shared" si="31"/>
        <v>0</v>
      </c>
      <c r="P37" s="70">
        <f t="shared" si="31"/>
        <v>4</v>
      </c>
      <c r="Q37" s="70">
        <f t="shared" si="31"/>
        <v>4</v>
      </c>
      <c r="R37" s="70">
        <f t="shared" si="31"/>
        <v>0</v>
      </c>
      <c r="S37" s="70">
        <f t="shared" si="31"/>
        <v>3</v>
      </c>
      <c r="T37" s="65"/>
      <c r="U37" s="67"/>
      <c r="V37" s="34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</row>
    <row r="38" spans="1:51" ht="17" customHeight="1">
      <c r="A38" s="66"/>
      <c r="B38" s="5" t="str">
        <f>Vzorci_vnosov!$A$6</f>
        <v>KVIT</v>
      </c>
      <c r="C38" s="65">
        <f t="shared" ref="C38:S38" si="32">COUNTIF(C2:C32,"KVIT")+COUNTIF(C2:C32,"51KVIT")+COUNTIF(C2:C32,"52KVIT")+COUNTIF(C2:C32,"KVIT$")+COUNTIF(C2:C32,"KVIT☻")+COUNTIF(C2:C32,"KVIT☺")</f>
        <v>0</v>
      </c>
      <c r="D38" s="65">
        <f t="shared" si="32"/>
        <v>7</v>
      </c>
      <c r="E38" s="65">
        <f t="shared" si="32"/>
        <v>9</v>
      </c>
      <c r="F38" s="65">
        <f t="shared" si="32"/>
        <v>14</v>
      </c>
      <c r="G38" s="65">
        <f t="shared" si="32"/>
        <v>0</v>
      </c>
      <c r="H38" s="65">
        <f t="shared" si="32"/>
        <v>0</v>
      </c>
      <c r="I38" s="65">
        <f t="shared" si="32"/>
        <v>0</v>
      </c>
      <c r="J38" s="65">
        <f t="shared" si="32"/>
        <v>1</v>
      </c>
      <c r="K38" s="65">
        <f t="shared" si="32"/>
        <v>12</v>
      </c>
      <c r="L38" s="65">
        <f t="shared" si="32"/>
        <v>0</v>
      </c>
      <c r="M38" s="65">
        <f t="shared" si="32"/>
        <v>0</v>
      </c>
      <c r="N38" s="65">
        <f t="shared" si="32"/>
        <v>8</v>
      </c>
      <c r="O38" s="65">
        <f t="shared" si="32"/>
        <v>0</v>
      </c>
      <c r="P38" s="65">
        <f t="shared" si="32"/>
        <v>7</v>
      </c>
      <c r="Q38" s="65">
        <f t="shared" si="32"/>
        <v>0</v>
      </c>
      <c r="R38" s="65">
        <f t="shared" si="32"/>
        <v>0</v>
      </c>
      <c r="S38" s="65">
        <f t="shared" si="32"/>
        <v>0</v>
      </c>
      <c r="T38" s="65"/>
      <c r="U38" s="65"/>
      <c r="V38" s="34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</row>
    <row r="39" spans="1:51" ht="17" customHeight="1">
      <c r="A39" s="66"/>
      <c r="B39" s="19" t="str">
        <f>Vzorci_vnosov!$A$43</f>
        <v>$</v>
      </c>
      <c r="C39" s="65">
        <f t="shared" ref="C39:S39" si="33">COUNTIF(C2:C32,"51$")+COUNTIF(C2:C32,"52$")+COUNTIF(C2:C32,"kvit$")</f>
        <v>0</v>
      </c>
      <c r="D39" s="65">
        <f t="shared" si="33"/>
        <v>0</v>
      </c>
      <c r="E39" s="65">
        <f t="shared" si="33"/>
        <v>0</v>
      </c>
      <c r="F39" s="65">
        <f t="shared" si="33"/>
        <v>0</v>
      </c>
      <c r="G39" s="65">
        <f t="shared" si="33"/>
        <v>0</v>
      </c>
      <c r="H39" s="65">
        <f t="shared" si="33"/>
        <v>0</v>
      </c>
      <c r="I39" s="65">
        <f t="shared" si="33"/>
        <v>0</v>
      </c>
      <c r="J39" s="65">
        <f t="shared" si="33"/>
        <v>0</v>
      </c>
      <c r="K39" s="65">
        <f t="shared" si="33"/>
        <v>0</v>
      </c>
      <c r="L39" s="65">
        <f t="shared" si="33"/>
        <v>0</v>
      </c>
      <c r="M39" s="65">
        <f t="shared" si="33"/>
        <v>0</v>
      </c>
      <c r="N39" s="65">
        <f t="shared" si="33"/>
        <v>0</v>
      </c>
      <c r="O39" s="65">
        <f t="shared" si="33"/>
        <v>0</v>
      </c>
      <c r="P39" s="65">
        <f t="shared" si="33"/>
        <v>0</v>
      </c>
      <c r="Q39" s="65">
        <f t="shared" si="33"/>
        <v>0</v>
      </c>
      <c r="R39" s="65">
        <f t="shared" si="33"/>
        <v>0</v>
      </c>
      <c r="S39" s="65">
        <f t="shared" si="33"/>
        <v>0</v>
      </c>
      <c r="T39" s="65"/>
      <c r="U39" s="65"/>
      <c r="V39" s="34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68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</row>
    <row r="40" spans="1:51" ht="17" customHeight="1">
      <c r="B40" s="25" t="str">
        <f>Vzorci_vnosov!$A$12</f>
        <v>D</v>
      </c>
      <c r="C40" s="65">
        <f t="shared" ref="C40:S40" si="34">COUNTIF(C2:C32,"D")</f>
        <v>0</v>
      </c>
      <c r="D40" s="65">
        <f t="shared" si="34"/>
        <v>1</v>
      </c>
      <c r="E40" s="65">
        <f t="shared" si="34"/>
        <v>5</v>
      </c>
      <c r="F40" s="65">
        <f t="shared" si="34"/>
        <v>0</v>
      </c>
      <c r="G40" s="65">
        <f t="shared" si="34"/>
        <v>5</v>
      </c>
      <c r="H40" s="65">
        <f t="shared" si="34"/>
        <v>0</v>
      </c>
      <c r="I40" s="65">
        <f t="shared" si="34"/>
        <v>0</v>
      </c>
      <c r="J40" s="65">
        <f t="shared" si="34"/>
        <v>5</v>
      </c>
      <c r="K40" s="65">
        <f t="shared" si="34"/>
        <v>0</v>
      </c>
      <c r="L40" s="65">
        <f t="shared" si="34"/>
        <v>0</v>
      </c>
      <c r="M40" s="65">
        <f t="shared" si="34"/>
        <v>9</v>
      </c>
      <c r="N40" s="65">
        <f t="shared" si="34"/>
        <v>3</v>
      </c>
      <c r="O40" s="65">
        <f t="shared" si="34"/>
        <v>3</v>
      </c>
      <c r="P40" s="65">
        <f t="shared" si="34"/>
        <v>0</v>
      </c>
      <c r="Q40" s="65">
        <f t="shared" si="34"/>
        <v>0</v>
      </c>
      <c r="R40" s="65">
        <f t="shared" si="34"/>
        <v>0</v>
      </c>
      <c r="S40" s="65">
        <f t="shared" si="34"/>
        <v>0</v>
      </c>
      <c r="AG40" s="14" t="str">
        <f>Vzorci_vnosov!$A$40</f>
        <v>Rf☺</v>
      </c>
    </row>
    <row r="41" spans="1:51" ht="17" customHeight="1">
      <c r="B41" s="25" t="str">
        <f>Vzorci_vnosov!$A$15</f>
        <v>SO</v>
      </c>
      <c r="C41" s="65">
        <f t="shared" ref="C41:S41" si="35">COUNTIF(C2:C32,"SO")</f>
        <v>0</v>
      </c>
      <c r="D41" s="65">
        <f t="shared" si="35"/>
        <v>0</v>
      </c>
      <c r="E41" s="65">
        <f t="shared" si="35"/>
        <v>0</v>
      </c>
      <c r="F41" s="65">
        <f t="shared" si="35"/>
        <v>0</v>
      </c>
      <c r="G41" s="65">
        <f t="shared" si="35"/>
        <v>0</v>
      </c>
      <c r="H41" s="65">
        <f t="shared" si="35"/>
        <v>0</v>
      </c>
      <c r="I41" s="65">
        <f t="shared" si="35"/>
        <v>0</v>
      </c>
      <c r="J41" s="65">
        <f t="shared" si="35"/>
        <v>0</v>
      </c>
      <c r="K41" s="65">
        <f t="shared" si="35"/>
        <v>0</v>
      </c>
      <c r="L41" s="65">
        <f t="shared" si="35"/>
        <v>0</v>
      </c>
      <c r="M41" s="65">
        <f t="shared" si="35"/>
        <v>0</v>
      </c>
      <c r="N41" s="65">
        <f t="shared" si="35"/>
        <v>0</v>
      </c>
      <c r="O41" s="65">
        <f t="shared" si="35"/>
        <v>0</v>
      </c>
      <c r="P41" s="65">
        <f t="shared" si="35"/>
        <v>0</v>
      </c>
      <c r="Q41" s="65">
        <f t="shared" si="35"/>
        <v>0</v>
      </c>
      <c r="R41" s="65">
        <f t="shared" si="35"/>
        <v>0</v>
      </c>
      <c r="S41" s="65">
        <f t="shared" si="35"/>
        <v>5</v>
      </c>
      <c r="AG41" s="8" t="str">
        <f>Vzorci_vnosov!$A$41</f>
        <v>TAV</v>
      </c>
    </row>
    <row r="42" spans="1:51" ht="17" customHeight="1">
      <c r="B42" s="25" t="str">
        <f>Vzorci_vnosov!$A$13</f>
        <v>BOL</v>
      </c>
      <c r="C42" s="65">
        <f t="shared" ref="C42:S42" si="36">COUNTIF(C2:C32,"BOL")</f>
        <v>0</v>
      </c>
      <c r="D42" s="65">
        <f t="shared" si="36"/>
        <v>0</v>
      </c>
      <c r="E42" s="65">
        <f t="shared" si="36"/>
        <v>0</v>
      </c>
      <c r="F42" s="65">
        <f t="shared" si="36"/>
        <v>0</v>
      </c>
      <c r="G42" s="65">
        <f t="shared" si="36"/>
        <v>0</v>
      </c>
      <c r="H42" s="65">
        <f t="shared" si="36"/>
        <v>0</v>
      </c>
      <c r="I42" s="65">
        <f t="shared" si="36"/>
        <v>0</v>
      </c>
      <c r="J42" s="65">
        <f t="shared" si="36"/>
        <v>0</v>
      </c>
      <c r="K42" s="65">
        <f t="shared" si="36"/>
        <v>0</v>
      </c>
      <c r="L42" s="65">
        <f t="shared" si="36"/>
        <v>0</v>
      </c>
      <c r="M42" s="65">
        <f t="shared" si="36"/>
        <v>0</v>
      </c>
      <c r="N42" s="65">
        <f t="shared" si="36"/>
        <v>0</v>
      </c>
      <c r="O42" s="65">
        <f t="shared" si="36"/>
        <v>1</v>
      </c>
      <c r="P42" s="65">
        <f t="shared" si="36"/>
        <v>0</v>
      </c>
      <c r="Q42" s="65">
        <f t="shared" si="36"/>
        <v>0</v>
      </c>
      <c r="R42" s="65">
        <f t="shared" si="36"/>
        <v>0</v>
      </c>
      <c r="S42" s="65">
        <f t="shared" si="36"/>
        <v>0</v>
      </c>
    </row>
    <row r="43" spans="1:51" ht="17" customHeight="1">
      <c r="B43" s="21" t="str">
        <f>Vzorci_vnosov!$A$11</f>
        <v>X</v>
      </c>
      <c r="C43" s="65">
        <f t="shared" ref="C43:S43" si="37">COUNTIF(C2:C32,"X")</f>
        <v>20</v>
      </c>
      <c r="D43" s="65">
        <f t="shared" si="37"/>
        <v>4</v>
      </c>
      <c r="E43" s="65">
        <f t="shared" si="37"/>
        <v>3</v>
      </c>
      <c r="F43" s="65">
        <f t="shared" si="37"/>
        <v>1</v>
      </c>
      <c r="G43" s="65">
        <f t="shared" si="37"/>
        <v>0</v>
      </c>
      <c r="H43" s="65">
        <f t="shared" si="37"/>
        <v>1</v>
      </c>
      <c r="I43" s="65">
        <f t="shared" si="37"/>
        <v>3</v>
      </c>
      <c r="J43" s="65">
        <f t="shared" si="37"/>
        <v>3</v>
      </c>
      <c r="K43" s="65">
        <f t="shared" si="37"/>
        <v>3</v>
      </c>
      <c r="L43" s="65">
        <f t="shared" si="37"/>
        <v>3</v>
      </c>
      <c r="M43" s="65">
        <f t="shared" si="37"/>
        <v>0</v>
      </c>
      <c r="N43" s="65">
        <f t="shared" si="37"/>
        <v>5</v>
      </c>
      <c r="O43" s="65">
        <f t="shared" si="37"/>
        <v>7</v>
      </c>
      <c r="P43" s="65">
        <f t="shared" si="37"/>
        <v>8</v>
      </c>
      <c r="Q43" s="65">
        <f t="shared" si="37"/>
        <v>2</v>
      </c>
      <c r="R43" s="65">
        <f t="shared" si="37"/>
        <v>0</v>
      </c>
      <c r="S43" s="65">
        <f t="shared" si="37"/>
        <v>2</v>
      </c>
    </row>
    <row r="44" spans="1:51" ht="17" customHeight="1">
      <c r="B44" s="20" t="s">
        <v>58</v>
      </c>
      <c r="C44" s="65">
        <f>COUNTIF(U2:U32,"KOS")</f>
        <v>0</v>
      </c>
      <c r="D44" s="65">
        <f>COUNTIF(U2:U32,"ŠOŠ")</f>
        <v>4</v>
      </c>
      <c r="E44" s="65">
        <f>COUNTIF(U2:U32,"PIN")</f>
        <v>2</v>
      </c>
      <c r="F44" s="65">
        <f>COUNTIF(U2:U32,"KON")</f>
        <v>4</v>
      </c>
      <c r="G44" s="65">
        <f>COUNTIF(U2:U32,"oro")</f>
        <v>0</v>
      </c>
      <c r="H44" s="65">
        <f>COUNTIF(U2:U32,"MIO")</f>
        <v>3</v>
      </c>
      <c r="I44" s="65">
        <f>COUNTIF(U2:U32,"BOŽ")</f>
        <v>4</v>
      </c>
      <c r="J44" s="65">
        <f>COUNTIF(U2:U32,"TOM")</f>
        <v>0</v>
      </c>
      <c r="K44" s="65">
        <f>COUNTIF(U2:U32,"MŠŠ")</f>
        <v>3</v>
      </c>
      <c r="L44" s="65">
        <f>COUNTIF(U2:U32,"ŽIV")</f>
        <v>1</v>
      </c>
      <c r="M44" s="65">
        <f>COUNTIF(U2:U32,"TAL")</f>
        <v>0</v>
      </c>
      <c r="N44" s="65">
        <f>COUNTIF(U2:U32,"PIR")</f>
        <v>3</v>
      </c>
      <c r="O44" s="65">
        <f>COUNTIF(U2:U32,"HOL")</f>
        <v>0</v>
      </c>
      <c r="P44" s="65">
        <f>COUNTIF(U2:U32,P1)</f>
        <v>0</v>
      </c>
      <c r="Q44" s="65">
        <f>COUNTIF(U2:U32,Q1)</f>
        <v>5</v>
      </c>
      <c r="R44" s="65">
        <f>COUNTIF(U2:U32,R1)</f>
        <v>0</v>
      </c>
      <c r="S44" s="65">
        <f>COUNTIF(V2:V32,S1)</f>
        <v>0</v>
      </c>
    </row>
    <row r="45" spans="1:51" ht="17" customHeight="1">
      <c r="B45" s="21" t="str">
        <f>Vzorci_vnosov!$A$45</f>
        <v>¶</v>
      </c>
      <c r="C45" s="65">
        <f t="shared" ref="C45:S45" si="38">COUNTIF(C2:C32,"51¶")+COUNTIF(C2:C32,"52¶")+COUNTIF(C2:C32,"kvit¶")</f>
        <v>0</v>
      </c>
      <c r="D45" s="65">
        <f t="shared" si="38"/>
        <v>3</v>
      </c>
      <c r="E45" s="65">
        <f t="shared" si="38"/>
        <v>2</v>
      </c>
      <c r="F45" s="65">
        <f t="shared" si="38"/>
        <v>1</v>
      </c>
      <c r="G45" s="65">
        <f t="shared" si="38"/>
        <v>0</v>
      </c>
      <c r="H45" s="65">
        <f t="shared" si="38"/>
        <v>1</v>
      </c>
      <c r="I45" s="65">
        <f t="shared" si="38"/>
        <v>2</v>
      </c>
      <c r="J45" s="65">
        <f t="shared" si="38"/>
        <v>2</v>
      </c>
      <c r="K45" s="65">
        <f t="shared" si="38"/>
        <v>2</v>
      </c>
      <c r="L45" s="65">
        <f t="shared" si="38"/>
        <v>0</v>
      </c>
      <c r="M45" s="65">
        <f t="shared" si="38"/>
        <v>0</v>
      </c>
      <c r="N45" s="65">
        <f t="shared" si="38"/>
        <v>1</v>
      </c>
      <c r="O45" s="65">
        <f t="shared" si="38"/>
        <v>1</v>
      </c>
      <c r="P45" s="65">
        <f t="shared" si="38"/>
        <v>0</v>
      </c>
      <c r="Q45" s="65">
        <f t="shared" si="38"/>
        <v>4</v>
      </c>
      <c r="R45" s="65">
        <f t="shared" si="38"/>
        <v>0</v>
      </c>
      <c r="S45" s="65">
        <f t="shared" si="38"/>
        <v>2</v>
      </c>
    </row>
    <row r="46" spans="1:51" ht="17" customHeight="1">
      <c r="B46" s="25" t="str">
        <f>Vzorci_vnosov!$A$8</f>
        <v>U</v>
      </c>
      <c r="C46" s="65">
        <f t="shared" ref="C46:S46" si="39">COUNTIF(C2:C32,"U☺")+COUNTIF(C2:C32,"U☻")+COUNTIF(C2:C32,"U")</f>
        <v>0</v>
      </c>
      <c r="D46" s="65">
        <f t="shared" si="39"/>
        <v>1</v>
      </c>
      <c r="E46" s="65">
        <f t="shared" si="39"/>
        <v>1</v>
      </c>
      <c r="F46" s="65">
        <f t="shared" si="39"/>
        <v>0</v>
      </c>
      <c r="G46" s="65">
        <f t="shared" si="39"/>
        <v>0</v>
      </c>
      <c r="H46" s="65">
        <f t="shared" si="39"/>
        <v>7</v>
      </c>
      <c r="I46" s="65">
        <f t="shared" si="39"/>
        <v>6</v>
      </c>
      <c r="J46" s="65">
        <f t="shared" si="39"/>
        <v>0</v>
      </c>
      <c r="K46" s="65">
        <f t="shared" si="39"/>
        <v>0</v>
      </c>
      <c r="L46" s="65">
        <f t="shared" si="39"/>
        <v>2</v>
      </c>
      <c r="M46" s="65">
        <f t="shared" si="39"/>
        <v>0</v>
      </c>
      <c r="N46" s="65">
        <f t="shared" si="39"/>
        <v>0</v>
      </c>
      <c r="O46" s="65">
        <f t="shared" si="39"/>
        <v>1</v>
      </c>
      <c r="P46" s="65">
        <f t="shared" si="39"/>
        <v>0</v>
      </c>
      <c r="Q46" s="65">
        <f t="shared" si="39"/>
        <v>2</v>
      </c>
      <c r="R46" s="65">
        <f t="shared" si="39"/>
        <v>0</v>
      </c>
      <c r="S46" s="65">
        <f t="shared" si="39"/>
        <v>0</v>
      </c>
    </row>
  </sheetData>
  <sheetProtection sheet="1" objects="1" scenarios="1"/>
  <conditionalFormatting sqref="AD2:AD32">
    <cfRule type="cellIs" dxfId="247" priority="5" stopIfTrue="1" operator="notEqual">
      <formula>0</formula>
    </cfRule>
  </conditionalFormatting>
  <conditionalFormatting sqref="V2:AC32">
    <cfRule type="cellIs" dxfId="246" priority="18" stopIfTrue="1" operator="lessThan">
      <formula>1</formula>
    </cfRule>
  </conditionalFormatting>
  <conditionalFormatting sqref="AF2:AF32">
    <cfRule type="cellIs" dxfId="245" priority="8" stopIfTrue="1" operator="lessThan">
      <formula>2</formula>
    </cfRule>
  </conditionalFormatting>
  <conditionalFormatting sqref="AE2:AE32">
    <cfRule type="cellIs" dxfId="244" priority="6" stopIfTrue="1" operator="equal">
      <formula>1</formula>
    </cfRule>
  </conditionalFormatting>
  <conditionalFormatting sqref="AE2:AE32">
    <cfRule type="cellIs" dxfId="243" priority="7" stopIfTrue="1" operator="greaterThan">
      <formula>1</formula>
    </cfRule>
  </conditionalFormatting>
  <conditionalFormatting sqref="V2:AC32">
    <cfRule type="cellIs" dxfId="242" priority="19" stopIfTrue="1" operator="greaterThan">
      <formula>1</formula>
    </cfRule>
  </conditionalFormatting>
  <conditionalFormatting sqref="AF2:AF32">
    <cfRule type="cellIs" dxfId="241" priority="9" stopIfTrue="1" operator="greaterThan">
      <formula>2</formula>
    </cfRule>
  </conditionalFormatting>
  <conditionalFormatting sqref="C1">
    <cfRule type="expression" dxfId="240" priority="126" stopIfTrue="1">
      <formula>WEEKDAY($A1,2)=6</formula>
    </cfRule>
  </conditionalFormatting>
  <conditionalFormatting sqref="C1">
    <cfRule type="expression" dxfId="239" priority="127" stopIfTrue="1">
      <formula>WEEKDAY($A1,2)=7</formula>
    </cfRule>
  </conditionalFormatting>
  <conditionalFormatting sqref="E10">
    <cfRule type="expression" dxfId="238" priority="138" stopIfTrue="1">
      <formula>WEEKDAY($A10,2)=6</formula>
    </cfRule>
  </conditionalFormatting>
  <conditionalFormatting sqref="H10">
    <cfRule type="expression" dxfId="237" priority="136" stopIfTrue="1">
      <formula>WEEKDAY($A10,2)=6</formula>
    </cfRule>
  </conditionalFormatting>
  <conditionalFormatting sqref="T10">
    <cfRule type="expression" dxfId="236" priority="133" stopIfTrue="1">
      <formula>WEEKDAY($A10,2)=6</formula>
    </cfRule>
  </conditionalFormatting>
  <conditionalFormatting sqref="T10">
    <cfRule type="expression" dxfId="235" priority="132" stopIfTrue="1">
      <formula>WEEKDAY($A10,2)=6</formula>
    </cfRule>
  </conditionalFormatting>
  <conditionalFormatting sqref="E10">
    <cfRule type="expression" dxfId="234" priority="139" stopIfTrue="1">
      <formula>WEEKDAY($A10,2)=7</formula>
    </cfRule>
  </conditionalFormatting>
  <conditionalFormatting sqref="H10">
    <cfRule type="expression" dxfId="233" priority="137" stopIfTrue="1">
      <formula>WEEKDAY($A10,2)=7</formula>
    </cfRule>
  </conditionalFormatting>
  <conditionalFormatting sqref="T10">
    <cfRule type="expression" dxfId="232" priority="135" stopIfTrue="1">
      <formula>WEEKDAY($A10,2)=7</formula>
    </cfRule>
  </conditionalFormatting>
  <conditionalFormatting sqref="T10">
    <cfRule type="expression" dxfId="231" priority="134" stopIfTrue="1">
      <formula>WEEKDAY($A10,2)=7</formula>
    </cfRule>
  </conditionalFormatting>
  <conditionalFormatting sqref="M12:M16">
    <cfRule type="expression" dxfId="230" priority="142" stopIfTrue="1">
      <formula>WEEKDAY($A12,2)=6</formula>
    </cfRule>
  </conditionalFormatting>
  <conditionalFormatting sqref="M12:M16">
    <cfRule type="expression" dxfId="229" priority="143" stopIfTrue="1">
      <formula>WEEKDAY($A12,2)=7</formula>
    </cfRule>
  </conditionalFormatting>
  <conditionalFormatting sqref="M19">
    <cfRule type="expression" dxfId="228" priority="146" stopIfTrue="1">
      <formula>WEEKDAY($A19,2)=6</formula>
    </cfRule>
  </conditionalFormatting>
  <conditionalFormatting sqref="M19">
    <cfRule type="expression" dxfId="227" priority="147" stopIfTrue="1">
      <formula>WEEKDAY($A19,2)=7</formula>
    </cfRule>
  </conditionalFormatting>
  <conditionalFormatting sqref="A2:E2 G2:M2 O2:U2 A3:C4 E3:H4 J3:U3 I4:M4 O4:U4 A5:B32 D6 K6 R5:R9 T5:T9 C10:D11 F10:G10 I10:K10 M10:S10 U10 E11:J11 L11:R11 T11:U11 D16 R12:R16 T12:T16 C17:P17 R17:U17 C18:D18 F18:K18 M18:U18 D22 R19:R23 T19:T23 C24:E25 G24:O24 R24:U24 F25:H25 J25:M25 O25:U25 D28 R26:R30 T26:U30 C31:C32 E31 G31:K31 M31:U31 D32:O32 Q32:U32">
    <cfRule type="expression" dxfId="226" priority="128" stopIfTrue="1">
      <formula>WEEKDAY($A2,2)=6</formula>
    </cfRule>
  </conditionalFormatting>
  <conditionalFormatting sqref="N2">
    <cfRule type="expression" dxfId="225" priority="130" stopIfTrue="1">
      <formula>WEEKDAY($A2,2)=6</formula>
    </cfRule>
  </conditionalFormatting>
  <conditionalFormatting sqref="A2:E2 G2:M2 O2:U2 A3:C4 E3:H4 J3:U3 I4:M4 O4:U4 A5:B32 D6 K6 R5:R9 T5:T9 C10:D11 F10:G10 I10:K10 M10:S10 U10 E11:J11 L11:R11 T11:U11 D16 R12:R16 T12:T16 C17:P17 R17:U17 C18:D18 F18:K18 M18:U18 D22 R19:R23 T19:T23 C24:E25 G24:O24 R24:U24 F25:H25 J25:M25 O25:U25 D28 R26:R30 T26:U30 C31:C32 E31 G31:K31 M31:U31 D32:O32 Q32:U32">
    <cfRule type="expression" dxfId="224" priority="129" stopIfTrue="1">
      <formula>WEEKDAY($A2,2)=7</formula>
    </cfRule>
  </conditionalFormatting>
  <conditionalFormatting sqref="N2">
    <cfRule type="expression" dxfId="223" priority="131" stopIfTrue="1">
      <formula>WEEKDAY($A2,2)=7</formula>
    </cfRule>
  </conditionalFormatting>
  <conditionalFormatting sqref="F24">
    <cfRule type="expression" dxfId="222" priority="148" stopIfTrue="1">
      <formula>WEEKDAY($A24,2)=6</formula>
    </cfRule>
  </conditionalFormatting>
  <conditionalFormatting sqref="F24">
    <cfRule type="expression" dxfId="221" priority="149" stopIfTrue="1">
      <formula>WEEKDAY($A24,2)=7</formula>
    </cfRule>
  </conditionalFormatting>
  <conditionalFormatting sqref="D31">
    <cfRule type="expression" dxfId="220" priority="144" stopIfTrue="1">
      <formula>WEEKDAY($A31,2)=6</formula>
    </cfRule>
  </conditionalFormatting>
  <conditionalFormatting sqref="D31">
    <cfRule type="expression" dxfId="219" priority="145" stopIfTrue="1">
      <formula>WEEKDAY($A31,2)=7</formula>
    </cfRule>
  </conditionalFormatting>
  <conditionalFormatting sqref="M5:M9">
    <cfRule type="expression" dxfId="218" priority="140" stopIfTrue="1">
      <formula>WEEKDAY($A5,2)=6</formula>
    </cfRule>
  </conditionalFormatting>
  <conditionalFormatting sqref="M5:M9">
    <cfRule type="expression" dxfId="217" priority="141" stopIfTrue="1">
      <formula>WEEKDAY($A5,2)=7</formula>
    </cfRule>
  </conditionalFormatting>
  <pageMargins left="0.23622047244094502" right="0.19645669291338602" top="0.36299212598425212" bottom="0.19645669291338602" header="0.19645669291338602" footer="0.19645669291338602"/>
  <pageSetup paperSize="0" scale="125" fitToWidth="0" fitToHeight="0" orientation="portrait" horizontalDpi="0" verticalDpi="0" copies="0"/>
  <headerFooter alignWithMargins="0">
    <oddHeader>&amp;L&amp;"Arial,Regular"&amp;12Zadnja sprememba:  &amp;C&amp;"Arial,Regular"&amp;D   &amp;T</oddHead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46"/>
  <sheetViews>
    <sheetView workbookViewId="0"/>
  </sheetViews>
  <sheetFormatPr baseColWidth="10" defaultRowHeight="17" customHeight="1"/>
  <cols>
    <col min="1" max="1" width="7.19921875" style="60" customWidth="1"/>
    <col min="2" max="2" width="4" style="61" customWidth="1"/>
    <col min="3" max="17" width="5.19921875" style="62" customWidth="1"/>
    <col min="18" max="18" width="5.19921875" style="62" hidden="1" customWidth="1"/>
    <col min="19" max="21" width="5.19921875" style="62" customWidth="1"/>
    <col min="22" max="32" width="4.3984375" style="62" customWidth="1"/>
    <col min="33" max="33" width="5.19921875" style="1" customWidth="1"/>
    <col min="34" max="51" width="17.19921875" style="3" hidden="1" customWidth="1"/>
    <col min="52" max="52" width="4.3984375" style="4" customWidth="1"/>
    <col min="53" max="58" width="8.3984375" style="4" customWidth="1"/>
    <col min="59" max="64" width="8.3984375" style="3" customWidth="1"/>
    <col min="65" max="65" width="11" customWidth="1"/>
  </cols>
  <sheetData>
    <row r="1" spans="1:64" ht="19.5" customHeight="1">
      <c r="A1" s="24" t="s">
        <v>64</v>
      </c>
      <c r="B1" s="25"/>
      <c r="C1" s="78"/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26" t="str">
        <f>Vzorci_vnosov!$C$14</f>
        <v>HOL</v>
      </c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82" t="s">
        <v>58</v>
      </c>
      <c r="V1" s="29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G1" s="1" t="s">
        <v>78</v>
      </c>
      <c r="AH1" s="73">
        <f>$C$1</f>
        <v>0</v>
      </c>
      <c r="AI1" s="73" t="str">
        <f>$D$1</f>
        <v>ŠOŠ</v>
      </c>
      <c r="AJ1" s="73" t="str">
        <f>$E$1</f>
        <v>PIN</v>
      </c>
      <c r="AK1" s="73" t="str">
        <f>$F$1</f>
        <v>KON</v>
      </c>
      <c r="AL1" s="73" t="str">
        <f>$G$1</f>
        <v>ORO</v>
      </c>
      <c r="AM1" s="73" t="str">
        <f>$H$1</f>
        <v>MIO</v>
      </c>
      <c r="AN1" s="73" t="str">
        <f>$I$1</f>
        <v>BOŽ</v>
      </c>
      <c r="AO1" s="73" t="str">
        <f>$J$1</f>
        <v>TOM</v>
      </c>
      <c r="AP1" s="73" t="str">
        <f>$K$1</f>
        <v>MŠŠ</v>
      </c>
      <c r="AQ1" s="73" t="str">
        <f>$L$1</f>
        <v>ŽIV</v>
      </c>
      <c r="AR1" s="73" t="str">
        <f>$M$1</f>
        <v>TAL</v>
      </c>
      <c r="AS1" s="73" t="str">
        <f>$N$1</f>
        <v>PIR</v>
      </c>
      <c r="AT1" s="73" t="e">
        <f>NA()</f>
        <v>#N/A</v>
      </c>
      <c r="AU1" s="73" t="str">
        <f>$O$1</f>
        <v>HOL</v>
      </c>
      <c r="AV1" s="73" t="str">
        <f>$P$1</f>
        <v>BUT</v>
      </c>
      <c r="AW1" s="73" t="str">
        <f>$Q$1</f>
        <v>ŽRJ</v>
      </c>
      <c r="AX1" s="73" t="str">
        <f>$R$1</f>
        <v>NOV3</v>
      </c>
      <c r="AY1" s="73" t="str">
        <f>$S$1</f>
        <v>JNK</v>
      </c>
      <c r="BG1" s="37"/>
      <c r="BH1" s="37"/>
      <c r="BI1" s="37"/>
      <c r="BJ1" s="37"/>
      <c r="BK1" s="37"/>
      <c r="BL1" s="37"/>
    </row>
    <row r="2" spans="1:64" ht="19.5" customHeight="1">
      <c r="A2" s="47">
        <v>43983</v>
      </c>
      <c r="B2" s="48" t="str">
        <f t="shared" ref="B2:B31" si="0">TEXT(A2,"Ddd")</f>
        <v>Mon</v>
      </c>
      <c r="C2" s="53" t="str">
        <f>Vzorci_vnosov!$A$11</f>
        <v>X</v>
      </c>
      <c r="D2" s="50" t="str">
        <f>Vzorci_vnosov!$A$7</f>
        <v>KVIT☻</v>
      </c>
      <c r="E2" s="49" t="str">
        <f>Vzorci_vnosov!$A$12</f>
        <v>D</v>
      </c>
      <c r="F2" s="49" t="str">
        <f>Vzorci_vnosov!$A$6</f>
        <v>KVIT</v>
      </c>
      <c r="G2" s="49" t="str">
        <f>Vzorci_vnosov!$A$12</f>
        <v>D</v>
      </c>
      <c r="H2" s="49" t="str">
        <f>Vzorci_vnosov!$A$5</f>
        <v>52</v>
      </c>
      <c r="I2" s="49" t="str">
        <f>Vzorci_vnosov!$A$8</f>
        <v>U</v>
      </c>
      <c r="J2" s="53" t="str">
        <f>Vzorci_vnosov!$A$26</f>
        <v>52¶</v>
      </c>
      <c r="K2" s="49" t="str">
        <f>Vzorci_vnosov!$A$6</f>
        <v>KVIT</v>
      </c>
      <c r="L2" s="49" t="str">
        <f>Vzorci_vnosov!$A$5</f>
        <v>52</v>
      </c>
      <c r="M2" s="49" t="str">
        <f>Vzorci_vnosov!$A$12</f>
        <v>D</v>
      </c>
      <c r="N2" s="49" t="str">
        <f>Vzorci_vnosov!$A$8</f>
        <v>U</v>
      </c>
      <c r="O2" s="49" t="str">
        <f>Vzorci_vnosov!$A$12</f>
        <v>D</v>
      </c>
      <c r="P2" s="53" t="str">
        <f>Vzorci_vnosov!$A$11</f>
        <v>X</v>
      </c>
      <c r="Q2" s="51" t="str">
        <f>Vzorci_vnosov!$A$23</f>
        <v>51☺</v>
      </c>
      <c r="R2" s="52"/>
      <c r="S2" s="49" t="str">
        <f>Vzorci_vnosov!$A$4</f>
        <v>51</v>
      </c>
      <c r="T2" s="52" t="s">
        <v>28</v>
      </c>
      <c r="U2" s="26" t="str">
        <f>Vzorci_vnosov!$C$5</f>
        <v>KON</v>
      </c>
      <c r="V2" s="43">
        <f t="shared" ref="V2:V31" si="1">COUNTIF(AH2:AY2,"☻")</f>
        <v>1</v>
      </c>
      <c r="W2" s="43">
        <f t="shared" ref="W2:W31" si="2">COUNTIF(AH2:AY2,"☺")</f>
        <v>1</v>
      </c>
      <c r="X2" s="43">
        <f t="shared" ref="X2:X31" si="3">COUNTIF(C2:S2,"51")+COUNTIF(C2:S2,"51$")+COUNTIF(C2:S2,"51☻")</f>
        <v>1</v>
      </c>
      <c r="Y2" s="43">
        <f t="shared" ref="Y2:Y31" si="4">COUNTIF(C2:S2,"52")+COUNTIF(C2:S2,"52$")+COUNTIF(C2:S2,"52☻")</f>
        <v>2</v>
      </c>
      <c r="Z2" s="43">
        <f t="shared" ref="Z2:Z31" si="5">COUNTIF(C2:S2,"51¶")</f>
        <v>0</v>
      </c>
      <c r="AA2" s="43">
        <f t="shared" ref="AA2:AA31" si="6">COUNTIF(C2:S2,"52¶")</f>
        <v>1</v>
      </c>
      <c r="AB2" s="43">
        <f t="shared" ref="AB2:AB31" si="7">COUNTIF(C2:S2,"U")+COUNTIF(C2:S2,"U☻")+COUNTIF(C2:S2,"U☺")</f>
        <v>2</v>
      </c>
      <c r="AC2" s="43">
        <f t="shared" ref="AC2:AC31" si="8">COUNTIF(C2:S2,"KVIT")+COUNTIF(C2:S2,"KVIT☻")+COUNTIF(C2:S2,"kvit$")</f>
        <v>3</v>
      </c>
      <c r="AD2" s="44">
        <f t="shared" ref="AD2:AD31" si="9">COUNTBLANK(C2:S2)-3</f>
        <v>-2</v>
      </c>
      <c r="AE2" s="44">
        <f t="shared" ref="AE2:AE31" si="10">COUNTIF(C2:S2,"x")</f>
        <v>2</v>
      </c>
      <c r="AF2" s="43">
        <f t="shared" ref="AF2:AF31" si="11">COUNTIF(C2:S2,"51")+COUNTIF(C2:S2,"51☻")+COUNTIF(C2:S2,"2")+COUNTIF(C2:S2,"52")+COUNTIF(C2:S2,"52☻")+COUNTIF(C2:S2,"51$")+COUNTIF(C2:S2,"52$")</f>
        <v>3</v>
      </c>
      <c r="AG2" s="5" t="str">
        <f>Vzorci_vnosov!$A$2</f>
        <v>51☻</v>
      </c>
      <c r="AH2" s="45" t="str">
        <f t="shared" ref="AH2:AH32" si="12">RIGHT(C2,1)</f>
        <v>X</v>
      </c>
      <c r="AI2" s="45" t="str">
        <f t="shared" ref="AI2:AI32" si="13">RIGHT(D2,1)</f>
        <v>☻</v>
      </c>
      <c r="AJ2" s="45" t="str">
        <f t="shared" ref="AJ2:AJ32" si="14">RIGHT(E2,1)</f>
        <v>D</v>
      </c>
      <c r="AK2" s="45" t="str">
        <f t="shared" ref="AK2:AK32" si="15">RIGHT(F2,1)</f>
        <v>T</v>
      </c>
      <c r="AL2" s="45" t="str">
        <f t="shared" ref="AL2:AL32" si="16">RIGHT(G2,1)</f>
        <v>D</v>
      </c>
      <c r="AM2" s="45" t="str">
        <f t="shared" ref="AM2:AM32" si="17">RIGHT(H2,1)</f>
        <v>2</v>
      </c>
      <c r="AN2" s="45" t="str">
        <f t="shared" ref="AN2:AN32" si="18">RIGHT(I2,1)</f>
        <v>U</v>
      </c>
      <c r="AO2" s="45" t="str">
        <f t="shared" ref="AO2:AO32" si="19">RIGHT(J2,1)</f>
        <v>¶</v>
      </c>
      <c r="AP2" s="45" t="str">
        <f t="shared" ref="AP2:AP32" si="20">RIGHT(K2,1)</f>
        <v>T</v>
      </c>
      <c r="AQ2" s="45" t="str">
        <f t="shared" ref="AQ2:AQ32" si="21">RIGHT(L2,1)</f>
        <v>2</v>
      </c>
      <c r="AR2" s="45" t="str">
        <f t="shared" ref="AR2:AR32" si="22">RIGHT(M2,1)</f>
        <v>D</v>
      </c>
      <c r="AS2" s="45" t="str">
        <f t="shared" ref="AS2:AS32" si="23">RIGHT(N2,1)</f>
        <v>U</v>
      </c>
      <c r="AT2" s="45" t="e">
        <f>NA()</f>
        <v>#N/A</v>
      </c>
      <c r="AU2" s="45" t="str">
        <f t="shared" ref="AU2:AU32" si="24">RIGHT(O2,1)</f>
        <v>D</v>
      </c>
      <c r="AV2" s="45" t="str">
        <f t="shared" ref="AV2:AV32" si="25">RIGHT(P2,1)</f>
        <v>X</v>
      </c>
      <c r="AW2" s="45" t="str">
        <f t="shared" ref="AW2:AW32" si="26">RIGHT(Q2,1)</f>
        <v>☺</v>
      </c>
      <c r="AX2" s="45" t="str">
        <f t="shared" ref="AX2:AX32" si="27">RIGHT(R2,1)</f>
        <v/>
      </c>
      <c r="AY2" s="45" t="str">
        <f t="shared" ref="AY2:AY32" si="28">RIGHT(S2,1)</f>
        <v>1</v>
      </c>
      <c r="BG2" s="37"/>
      <c r="BH2" s="37"/>
      <c r="BI2" s="37"/>
      <c r="BJ2" s="37"/>
      <c r="BK2" s="37"/>
      <c r="BL2" s="37"/>
    </row>
    <row r="3" spans="1:64" ht="19.5" customHeight="1">
      <c r="A3" s="47">
        <v>43984</v>
      </c>
      <c r="B3" s="48" t="str">
        <f t="shared" si="0"/>
        <v>Tue</v>
      </c>
      <c r="C3" s="53" t="str">
        <f>Vzorci_vnosov!$A$11</f>
        <v>X</v>
      </c>
      <c r="D3" s="53" t="str">
        <f>Vzorci_vnosov!$A$11</f>
        <v>X</v>
      </c>
      <c r="E3" s="49" t="str">
        <f>Vzorci_vnosov!$A$12</f>
        <v>D</v>
      </c>
      <c r="F3" s="49" t="str">
        <f>Vzorci_vnosov!$A$6</f>
        <v>KVIT</v>
      </c>
      <c r="G3" s="49" t="str">
        <f>Vzorci_vnosov!$A$12</f>
        <v>D</v>
      </c>
      <c r="H3" s="49" t="str">
        <f>Vzorci_vnosov!$A$8</f>
        <v>U</v>
      </c>
      <c r="I3" s="49" t="str">
        <f>Vzorci_vnosov!$A$5</f>
        <v>52</v>
      </c>
      <c r="J3" s="49" t="str">
        <f>Vzorci_vnosov!$A$6</f>
        <v>KVIT</v>
      </c>
      <c r="K3" s="52" t="s">
        <v>81</v>
      </c>
      <c r="L3" s="49" t="str">
        <f>Vzorci_vnosov!$A$4</f>
        <v>51</v>
      </c>
      <c r="M3" s="49" t="str">
        <f>Vzorci_vnosov!$A$12</f>
        <v>D</v>
      </c>
      <c r="N3" s="50" t="str">
        <f>Vzorci_vnosov!$A$7</f>
        <v>KVIT☻</v>
      </c>
      <c r="O3" s="49" t="str">
        <f>Vzorci_vnosov!$A$12</f>
        <v>D</v>
      </c>
      <c r="P3" s="53" t="str">
        <f>Vzorci_vnosov!$A$26</f>
        <v>52¶</v>
      </c>
      <c r="Q3" s="53" t="str">
        <f>Vzorci_vnosov!$A$11</f>
        <v>X</v>
      </c>
      <c r="R3" s="52"/>
      <c r="S3" s="53" t="str">
        <f>Vzorci_vnosov!$A$32</f>
        <v>Am</v>
      </c>
      <c r="T3" s="52" t="s">
        <v>72</v>
      </c>
      <c r="U3" s="26" t="str">
        <f>Vzorci_vnosov!$C$5</f>
        <v>KON</v>
      </c>
      <c r="V3" s="43">
        <f t="shared" si="1"/>
        <v>1</v>
      </c>
      <c r="W3" s="43">
        <f t="shared" si="2"/>
        <v>0</v>
      </c>
      <c r="X3" s="43">
        <f t="shared" si="3"/>
        <v>1</v>
      </c>
      <c r="Y3" s="43">
        <f t="shared" si="4"/>
        <v>1</v>
      </c>
      <c r="Z3" s="43">
        <f t="shared" si="5"/>
        <v>0</v>
      </c>
      <c r="AA3" s="43">
        <f t="shared" si="6"/>
        <v>1</v>
      </c>
      <c r="AB3" s="43">
        <f t="shared" si="7"/>
        <v>1</v>
      </c>
      <c r="AC3" s="43">
        <f t="shared" si="8"/>
        <v>3</v>
      </c>
      <c r="AD3" s="44">
        <f t="shared" si="9"/>
        <v>-2</v>
      </c>
      <c r="AE3" s="44">
        <f t="shared" si="10"/>
        <v>3</v>
      </c>
      <c r="AF3" s="43">
        <f t="shared" si="11"/>
        <v>2</v>
      </c>
      <c r="AG3" s="5" t="str">
        <f>Vzorci_vnosov!$A$3</f>
        <v>52☻</v>
      </c>
      <c r="AH3" s="45" t="str">
        <f t="shared" si="12"/>
        <v>X</v>
      </c>
      <c r="AI3" s="45" t="str">
        <f t="shared" si="13"/>
        <v>X</v>
      </c>
      <c r="AJ3" s="45" t="str">
        <f t="shared" si="14"/>
        <v>D</v>
      </c>
      <c r="AK3" s="45" t="str">
        <f t="shared" si="15"/>
        <v>T</v>
      </c>
      <c r="AL3" s="45" t="str">
        <f t="shared" si="16"/>
        <v>D</v>
      </c>
      <c r="AM3" s="45" t="str">
        <f t="shared" si="17"/>
        <v>U</v>
      </c>
      <c r="AN3" s="45" t="str">
        <f t="shared" si="18"/>
        <v>2</v>
      </c>
      <c r="AO3" s="45" t="str">
        <f t="shared" si="19"/>
        <v>T</v>
      </c>
      <c r="AP3" s="45" t="str">
        <f t="shared" si="20"/>
        <v>S</v>
      </c>
      <c r="AQ3" s="45" t="str">
        <f t="shared" si="21"/>
        <v>1</v>
      </c>
      <c r="AR3" s="45" t="str">
        <f t="shared" si="22"/>
        <v>D</v>
      </c>
      <c r="AS3" s="45" t="str">
        <f t="shared" si="23"/>
        <v>☻</v>
      </c>
      <c r="AT3" s="45" t="e">
        <f>NA()</f>
        <v>#N/A</v>
      </c>
      <c r="AU3" s="45" t="str">
        <f t="shared" si="24"/>
        <v>D</v>
      </c>
      <c r="AV3" s="45" t="str">
        <f t="shared" si="25"/>
        <v>¶</v>
      </c>
      <c r="AW3" s="45" t="str">
        <f t="shared" si="26"/>
        <v>X</v>
      </c>
      <c r="AX3" s="45" t="str">
        <f t="shared" si="27"/>
        <v/>
      </c>
      <c r="AY3" s="45" t="str">
        <f t="shared" si="28"/>
        <v>m</v>
      </c>
      <c r="BG3" s="46"/>
      <c r="BH3" s="46"/>
      <c r="BI3" s="46"/>
      <c r="BJ3" s="46"/>
      <c r="BK3" s="46"/>
      <c r="BL3" s="46"/>
    </row>
    <row r="4" spans="1:64" ht="19.5" customHeight="1">
      <c r="A4" s="47">
        <v>43985</v>
      </c>
      <c r="B4" s="48" t="str">
        <f t="shared" si="0"/>
        <v>Wed</v>
      </c>
      <c r="C4" s="53" t="str">
        <f>Vzorci_vnosov!$A$11</f>
        <v>X</v>
      </c>
      <c r="D4" s="50" t="str">
        <f>Vzorci_vnosov!$A$7</f>
        <v>KVIT☻</v>
      </c>
      <c r="E4" s="49" t="str">
        <f>Vzorci_vnosov!$A$12</f>
        <v>D</v>
      </c>
      <c r="F4" s="49" t="str">
        <f>Vzorci_vnosov!$A$6</f>
        <v>KVIT</v>
      </c>
      <c r="G4" s="49" t="str">
        <f>Vzorci_vnosov!$A$12</f>
        <v>D</v>
      </c>
      <c r="H4" s="49" t="str">
        <f>Vzorci_vnosov!$A$5</f>
        <v>52</v>
      </c>
      <c r="I4" s="49" t="str">
        <f>Vzorci_vnosov!$A$5</f>
        <v>52</v>
      </c>
      <c r="J4" s="49" t="str">
        <f>Vzorci_vnosov!$A$8</f>
        <v>U</v>
      </c>
      <c r="K4" s="53" t="str">
        <f>Vzorci_vnosov!$A$35</f>
        <v>Ta</v>
      </c>
      <c r="L4" s="51" t="str">
        <f>Vzorci_vnosov!$A$23</f>
        <v>51☺</v>
      </c>
      <c r="M4" s="49" t="str">
        <f>Vzorci_vnosov!$A$12</f>
        <v>D</v>
      </c>
      <c r="N4" s="53" t="str">
        <f>Vzorci_vnosov!$A$11</f>
        <v>X</v>
      </c>
      <c r="O4" s="49" t="str">
        <f>Vzorci_vnosov!$A$12</f>
        <v>D</v>
      </c>
      <c r="P4" s="49" t="str">
        <f>Vzorci_vnosov!$A$6</f>
        <v>KVIT</v>
      </c>
      <c r="Q4" s="53" t="str">
        <f>Vzorci_vnosov!$A$26</f>
        <v>52¶</v>
      </c>
      <c r="R4" s="52"/>
      <c r="S4" s="49" t="str">
        <f>Vzorci_vnosov!$A$4</f>
        <v>51</v>
      </c>
      <c r="T4" s="52" t="s">
        <v>19</v>
      </c>
      <c r="U4" s="26" t="str">
        <f>Vzorci_vnosov!$C$5</f>
        <v>KON</v>
      </c>
      <c r="V4" s="43">
        <f t="shared" si="1"/>
        <v>1</v>
      </c>
      <c r="W4" s="43">
        <f t="shared" si="2"/>
        <v>1</v>
      </c>
      <c r="X4" s="43">
        <f t="shared" si="3"/>
        <v>1</v>
      </c>
      <c r="Y4" s="43">
        <f t="shared" si="4"/>
        <v>2</v>
      </c>
      <c r="Z4" s="43">
        <f t="shared" si="5"/>
        <v>0</v>
      </c>
      <c r="AA4" s="43">
        <f t="shared" si="6"/>
        <v>1</v>
      </c>
      <c r="AB4" s="43">
        <f t="shared" si="7"/>
        <v>1</v>
      </c>
      <c r="AC4" s="43">
        <f t="shared" si="8"/>
        <v>3</v>
      </c>
      <c r="AD4" s="44">
        <f t="shared" si="9"/>
        <v>-2</v>
      </c>
      <c r="AE4" s="44">
        <f t="shared" si="10"/>
        <v>2</v>
      </c>
      <c r="AF4" s="43">
        <f t="shared" si="11"/>
        <v>3</v>
      </c>
      <c r="AG4" s="5" t="str">
        <f>Vzorci_vnosov!$A$4</f>
        <v>51</v>
      </c>
      <c r="AH4" s="45" t="str">
        <f t="shared" si="12"/>
        <v>X</v>
      </c>
      <c r="AI4" s="45" t="str">
        <f t="shared" si="13"/>
        <v>☻</v>
      </c>
      <c r="AJ4" s="45" t="str">
        <f t="shared" si="14"/>
        <v>D</v>
      </c>
      <c r="AK4" s="45" t="str">
        <f t="shared" si="15"/>
        <v>T</v>
      </c>
      <c r="AL4" s="45" t="str">
        <f t="shared" si="16"/>
        <v>D</v>
      </c>
      <c r="AM4" s="45" t="str">
        <f t="shared" si="17"/>
        <v>2</v>
      </c>
      <c r="AN4" s="45" t="str">
        <f t="shared" si="18"/>
        <v>2</v>
      </c>
      <c r="AO4" s="45" t="str">
        <f t="shared" si="19"/>
        <v>U</v>
      </c>
      <c r="AP4" s="45" t="str">
        <f t="shared" si="20"/>
        <v>a</v>
      </c>
      <c r="AQ4" s="45" t="str">
        <f t="shared" si="21"/>
        <v>☺</v>
      </c>
      <c r="AR4" s="45" t="str">
        <f t="shared" si="22"/>
        <v>D</v>
      </c>
      <c r="AS4" s="45" t="str">
        <f t="shared" si="23"/>
        <v>X</v>
      </c>
      <c r="AT4" s="45" t="e">
        <f>NA()</f>
        <v>#N/A</v>
      </c>
      <c r="AU4" s="45" t="str">
        <f t="shared" si="24"/>
        <v>D</v>
      </c>
      <c r="AV4" s="45" t="str">
        <f t="shared" si="25"/>
        <v>T</v>
      </c>
      <c r="AW4" s="45" t="str">
        <f t="shared" si="26"/>
        <v>¶</v>
      </c>
      <c r="AX4" s="45" t="str">
        <f t="shared" si="27"/>
        <v/>
      </c>
      <c r="AY4" s="45" t="str">
        <f t="shared" si="28"/>
        <v>1</v>
      </c>
      <c r="BG4" s="46"/>
      <c r="BH4" s="46"/>
      <c r="BI4" s="46"/>
      <c r="BJ4" s="46"/>
      <c r="BK4" s="46"/>
      <c r="BL4" s="46"/>
    </row>
    <row r="5" spans="1:64" ht="19.5" customHeight="1">
      <c r="A5" s="47">
        <v>43986</v>
      </c>
      <c r="B5" s="48" t="str">
        <f t="shared" si="0"/>
        <v>Thu</v>
      </c>
      <c r="C5" s="53" t="str">
        <f>Vzorci_vnosov!$A$11</f>
        <v>X</v>
      </c>
      <c r="D5" s="53" t="str">
        <f>Vzorci_vnosov!$A$11</f>
        <v>X</v>
      </c>
      <c r="E5" s="49" t="str">
        <f>Vzorci_vnosov!$A$12</f>
        <v>D</v>
      </c>
      <c r="F5" s="49" t="str">
        <f>Vzorci_vnosov!$A$6</f>
        <v>KVIT</v>
      </c>
      <c r="G5" s="53" t="str">
        <f>Vzorci_vnosov!$A$26</f>
        <v>52¶</v>
      </c>
      <c r="H5" s="53" t="str">
        <f>Vzorci_vnosov!$A$25</f>
        <v>51¶</v>
      </c>
      <c r="I5" s="49" t="str">
        <f>Vzorci_vnosov!$A$5</f>
        <v>52</v>
      </c>
      <c r="J5" s="53" t="str">
        <f>Vzorci_vnosov!$A$32</f>
        <v>Am</v>
      </c>
      <c r="K5" s="88" t="s">
        <v>10</v>
      </c>
      <c r="L5" s="53" t="str">
        <f>Vzorci_vnosov!$A$11</f>
        <v>X</v>
      </c>
      <c r="M5" s="49" t="str">
        <f>Vzorci_vnosov!$A$12</f>
        <v>D</v>
      </c>
      <c r="N5" s="49" t="str">
        <f>Vzorci_vnosov!$A$6</f>
        <v>KVIT</v>
      </c>
      <c r="O5" s="49" t="str">
        <f>Vzorci_vnosov!$A$12</f>
        <v>D</v>
      </c>
      <c r="P5" s="49" t="str">
        <f>Vzorci_vnosov!$A$8</f>
        <v>U</v>
      </c>
      <c r="Q5" s="49" t="str">
        <f>Vzorci_vnosov!$A$4</f>
        <v>51</v>
      </c>
      <c r="R5" s="52"/>
      <c r="S5" s="49" t="str">
        <f>Vzorci_vnosov!$A$4</f>
        <v>51</v>
      </c>
      <c r="T5" s="52" t="s">
        <v>72</v>
      </c>
      <c r="U5" s="26" t="str">
        <f>Vzorci_vnosov!$C$18</f>
        <v>JNK</v>
      </c>
      <c r="V5" s="43">
        <f t="shared" si="1"/>
        <v>1</v>
      </c>
      <c r="W5" s="43">
        <f t="shared" si="2"/>
        <v>0</v>
      </c>
      <c r="X5" s="43">
        <f t="shared" si="3"/>
        <v>2</v>
      </c>
      <c r="Y5" s="43">
        <f t="shared" si="4"/>
        <v>1</v>
      </c>
      <c r="Z5" s="43">
        <f t="shared" si="5"/>
        <v>1</v>
      </c>
      <c r="AA5" s="43">
        <f t="shared" si="6"/>
        <v>1</v>
      </c>
      <c r="AB5" s="43">
        <f t="shared" si="7"/>
        <v>1</v>
      </c>
      <c r="AC5" s="43">
        <f t="shared" si="8"/>
        <v>3</v>
      </c>
      <c r="AD5" s="44">
        <f t="shared" si="9"/>
        <v>-2</v>
      </c>
      <c r="AE5" s="44">
        <f t="shared" si="10"/>
        <v>3</v>
      </c>
      <c r="AF5" s="43">
        <f t="shared" si="11"/>
        <v>3</v>
      </c>
      <c r="AG5" s="5" t="str">
        <f>Vzorci_vnosov!$A$5</f>
        <v>52</v>
      </c>
      <c r="AH5" s="45" t="str">
        <f t="shared" si="12"/>
        <v>X</v>
      </c>
      <c r="AI5" s="45" t="str">
        <f t="shared" si="13"/>
        <v>X</v>
      </c>
      <c r="AJ5" s="45" t="str">
        <f t="shared" si="14"/>
        <v>D</v>
      </c>
      <c r="AK5" s="45" t="str">
        <f t="shared" si="15"/>
        <v>T</v>
      </c>
      <c r="AL5" s="45" t="str">
        <f t="shared" si="16"/>
        <v>¶</v>
      </c>
      <c r="AM5" s="45" t="str">
        <f t="shared" si="17"/>
        <v>¶</v>
      </c>
      <c r="AN5" s="45" t="str">
        <f t="shared" si="18"/>
        <v>2</v>
      </c>
      <c r="AO5" s="45" t="str">
        <f t="shared" si="19"/>
        <v>m</v>
      </c>
      <c r="AP5" s="45" t="str">
        <f t="shared" si="20"/>
        <v>☻</v>
      </c>
      <c r="AQ5" s="45" t="str">
        <f t="shared" si="21"/>
        <v>X</v>
      </c>
      <c r="AR5" s="45" t="str">
        <f t="shared" si="22"/>
        <v>D</v>
      </c>
      <c r="AS5" s="45" t="str">
        <f t="shared" si="23"/>
        <v>T</v>
      </c>
      <c r="AT5" s="45" t="e">
        <f>NA()</f>
        <v>#N/A</v>
      </c>
      <c r="AU5" s="45" t="str">
        <f t="shared" si="24"/>
        <v>D</v>
      </c>
      <c r="AV5" s="45" t="str">
        <f t="shared" si="25"/>
        <v>U</v>
      </c>
      <c r="AW5" s="45" t="str">
        <f t="shared" si="26"/>
        <v>1</v>
      </c>
      <c r="AX5" s="45" t="str">
        <f t="shared" si="27"/>
        <v/>
      </c>
      <c r="AY5" s="45" t="str">
        <f t="shared" si="28"/>
        <v>1</v>
      </c>
      <c r="BG5" s="46"/>
      <c r="BH5" s="46"/>
      <c r="BI5" s="46"/>
      <c r="BJ5" s="46"/>
      <c r="BK5" s="46"/>
      <c r="BL5" s="46"/>
    </row>
    <row r="6" spans="1:64" ht="19.5" customHeight="1">
      <c r="A6" s="47">
        <v>43987</v>
      </c>
      <c r="B6" s="48" t="str">
        <f t="shared" si="0"/>
        <v>Fri</v>
      </c>
      <c r="C6" s="53" t="str">
        <f>Vzorci_vnosov!$A$11</f>
        <v>X</v>
      </c>
      <c r="D6" s="52" t="s">
        <v>75</v>
      </c>
      <c r="E6" s="49" t="str">
        <f>Vzorci_vnosov!$A$12</f>
        <v>D</v>
      </c>
      <c r="F6" s="50" t="str">
        <f>Vzorci_vnosov!$A$7</f>
        <v>KVIT☻</v>
      </c>
      <c r="G6" s="51" t="str">
        <f>Vzorci_vnosov!$A$23</f>
        <v>51☺</v>
      </c>
      <c r="H6" s="49" t="str">
        <f>Vzorci_vnosov!$A$5</f>
        <v>52</v>
      </c>
      <c r="I6" s="49" t="str">
        <f>Vzorci_vnosov!$A$5</f>
        <v>52</v>
      </c>
      <c r="J6" s="49" t="str">
        <f>Vzorci_vnosov!$A$6</f>
        <v>KVIT</v>
      </c>
      <c r="K6" s="53" t="str">
        <f>Vzorci_vnosov!$A$11</f>
        <v>X</v>
      </c>
      <c r="L6" s="53" t="str">
        <f>Vzorci_vnosov!$A$26</f>
        <v>52¶</v>
      </c>
      <c r="M6" s="49" t="str">
        <f>Vzorci_vnosov!$A$12</f>
        <v>D</v>
      </c>
      <c r="N6" s="49" t="str">
        <f>Vzorci_vnosov!$A$6</f>
        <v>KVIT</v>
      </c>
      <c r="O6" s="49" t="str">
        <f>Vzorci_vnosov!$A$12</f>
        <v>D</v>
      </c>
      <c r="P6" s="49" t="str">
        <f>Vzorci_vnosov!$A$5</f>
        <v>52</v>
      </c>
      <c r="Q6" s="49" t="str">
        <f>Vzorci_vnosov!$A$8</f>
        <v>U</v>
      </c>
      <c r="R6" s="52"/>
      <c r="S6" s="49" t="str">
        <f>Vzorci_vnosov!$A$4</f>
        <v>51</v>
      </c>
      <c r="T6" s="52" t="s">
        <v>9</v>
      </c>
      <c r="U6" s="26" t="str">
        <f>Vzorci_vnosov!$C$18</f>
        <v>JNK</v>
      </c>
      <c r="V6" s="43">
        <f t="shared" si="1"/>
        <v>1</v>
      </c>
      <c r="W6" s="43">
        <f t="shared" si="2"/>
        <v>1</v>
      </c>
      <c r="X6" s="43">
        <f t="shared" si="3"/>
        <v>1</v>
      </c>
      <c r="Y6" s="43">
        <f t="shared" si="4"/>
        <v>3</v>
      </c>
      <c r="Z6" s="43">
        <f t="shared" si="5"/>
        <v>0</v>
      </c>
      <c r="AA6" s="43">
        <f t="shared" si="6"/>
        <v>1</v>
      </c>
      <c r="AB6" s="43">
        <f t="shared" si="7"/>
        <v>1</v>
      </c>
      <c r="AC6" s="43">
        <f t="shared" si="8"/>
        <v>3</v>
      </c>
      <c r="AD6" s="44">
        <f t="shared" si="9"/>
        <v>-2</v>
      </c>
      <c r="AE6" s="44">
        <f t="shared" si="10"/>
        <v>2</v>
      </c>
      <c r="AF6" s="43">
        <f t="shared" si="11"/>
        <v>4</v>
      </c>
      <c r="AG6" s="5" t="str">
        <f>Vzorci_vnosov!$A$6</f>
        <v>KVIT</v>
      </c>
      <c r="AH6" s="45" t="str">
        <f t="shared" si="12"/>
        <v>X</v>
      </c>
      <c r="AI6" s="45" t="str">
        <f t="shared" si="13"/>
        <v>F</v>
      </c>
      <c r="AJ6" s="45" t="str">
        <f t="shared" si="14"/>
        <v>D</v>
      </c>
      <c r="AK6" s="45" t="str">
        <f t="shared" si="15"/>
        <v>☻</v>
      </c>
      <c r="AL6" s="45" t="str">
        <f t="shared" si="16"/>
        <v>☺</v>
      </c>
      <c r="AM6" s="45" t="str">
        <f t="shared" si="17"/>
        <v>2</v>
      </c>
      <c r="AN6" s="45" t="str">
        <f t="shared" si="18"/>
        <v>2</v>
      </c>
      <c r="AO6" s="45" t="str">
        <f t="shared" si="19"/>
        <v>T</v>
      </c>
      <c r="AP6" s="45" t="str">
        <f t="shared" si="20"/>
        <v>X</v>
      </c>
      <c r="AQ6" s="45" t="str">
        <f t="shared" si="21"/>
        <v>¶</v>
      </c>
      <c r="AR6" s="45" t="str">
        <f t="shared" si="22"/>
        <v>D</v>
      </c>
      <c r="AS6" s="45" t="str">
        <f t="shared" si="23"/>
        <v>T</v>
      </c>
      <c r="AT6" s="45" t="e">
        <f>NA()</f>
        <v>#N/A</v>
      </c>
      <c r="AU6" s="45" t="str">
        <f t="shared" si="24"/>
        <v>D</v>
      </c>
      <c r="AV6" s="45" t="str">
        <f t="shared" si="25"/>
        <v>2</v>
      </c>
      <c r="AW6" s="45" t="str">
        <f t="shared" si="26"/>
        <v>U</v>
      </c>
      <c r="AX6" s="45" t="str">
        <f t="shared" si="27"/>
        <v/>
      </c>
      <c r="AY6" s="45" t="str">
        <f t="shared" si="28"/>
        <v>1</v>
      </c>
      <c r="BA6" s="4" t="s">
        <v>71</v>
      </c>
      <c r="BG6" s="46"/>
      <c r="BH6" s="46"/>
      <c r="BI6" s="46"/>
      <c r="BJ6" s="46"/>
      <c r="BK6" s="46"/>
      <c r="BL6" s="46"/>
    </row>
    <row r="7" spans="1:64" ht="19.5" customHeight="1">
      <c r="A7" s="47">
        <v>43988</v>
      </c>
      <c r="B7" s="48" t="str">
        <f t="shared" si="0"/>
        <v>Sat</v>
      </c>
      <c r="C7" s="52"/>
      <c r="D7" s="41" t="str">
        <f>Vzorci_vnosov!$A$14</f>
        <v>☻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 t="s">
        <v>73</v>
      </c>
      <c r="U7" s="78" t="s">
        <v>27</v>
      </c>
      <c r="V7" s="43">
        <f t="shared" si="1"/>
        <v>1</v>
      </c>
      <c r="W7" s="43">
        <f t="shared" si="2"/>
        <v>0</v>
      </c>
      <c r="X7" s="43">
        <f t="shared" si="3"/>
        <v>0</v>
      </c>
      <c r="Y7" s="43">
        <f t="shared" si="4"/>
        <v>0</v>
      </c>
      <c r="Z7" s="43">
        <f t="shared" si="5"/>
        <v>0</v>
      </c>
      <c r="AA7" s="43">
        <f t="shared" si="6"/>
        <v>0</v>
      </c>
      <c r="AB7" s="43">
        <f t="shared" si="7"/>
        <v>0</v>
      </c>
      <c r="AC7" s="43">
        <f t="shared" si="8"/>
        <v>0</v>
      </c>
      <c r="AD7" s="44">
        <f t="shared" si="9"/>
        <v>13</v>
      </c>
      <c r="AE7" s="44">
        <f t="shared" si="10"/>
        <v>0</v>
      </c>
      <c r="AF7" s="43">
        <f t="shared" si="11"/>
        <v>0</v>
      </c>
      <c r="AG7" s="7" t="str">
        <f>Vzorci_vnosov!$A$7</f>
        <v>KVIT☻</v>
      </c>
      <c r="AH7" s="45" t="str">
        <f t="shared" si="12"/>
        <v/>
      </c>
      <c r="AI7" s="45" t="str">
        <f t="shared" si="13"/>
        <v>☻</v>
      </c>
      <c r="AJ7" s="45" t="str">
        <f t="shared" si="14"/>
        <v/>
      </c>
      <c r="AK7" s="45" t="str">
        <f t="shared" si="15"/>
        <v/>
      </c>
      <c r="AL7" s="45" t="str">
        <f t="shared" si="16"/>
        <v/>
      </c>
      <c r="AM7" s="45" t="str">
        <f t="shared" si="17"/>
        <v/>
      </c>
      <c r="AN7" s="45" t="str">
        <f t="shared" si="18"/>
        <v/>
      </c>
      <c r="AO7" s="45" t="str">
        <f t="shared" si="19"/>
        <v/>
      </c>
      <c r="AP7" s="45" t="str">
        <f t="shared" si="20"/>
        <v/>
      </c>
      <c r="AQ7" s="45" t="str">
        <f t="shared" si="21"/>
        <v/>
      </c>
      <c r="AR7" s="45" t="str">
        <f t="shared" si="22"/>
        <v/>
      </c>
      <c r="AS7" s="45" t="str">
        <f t="shared" si="23"/>
        <v/>
      </c>
      <c r="AT7" s="45" t="e">
        <f>NA()</f>
        <v>#N/A</v>
      </c>
      <c r="AU7" s="45" t="str">
        <f t="shared" si="24"/>
        <v/>
      </c>
      <c r="AV7" s="45" t="str">
        <f t="shared" si="25"/>
        <v/>
      </c>
      <c r="AW7" s="45" t="str">
        <f t="shared" si="26"/>
        <v/>
      </c>
      <c r="AX7" s="45" t="str">
        <f t="shared" si="27"/>
        <v/>
      </c>
      <c r="AY7" s="45" t="str">
        <f t="shared" si="28"/>
        <v/>
      </c>
      <c r="BG7" s="46"/>
      <c r="BH7" s="46"/>
      <c r="BI7" s="46"/>
      <c r="BJ7" s="46"/>
      <c r="BK7" s="46"/>
      <c r="BL7" s="46"/>
    </row>
    <row r="8" spans="1:64" ht="19.5" customHeight="1">
      <c r="A8" s="47">
        <v>43989</v>
      </c>
      <c r="B8" s="48" t="str">
        <f t="shared" si="0"/>
        <v>Sun</v>
      </c>
      <c r="C8" s="52"/>
      <c r="D8" s="52"/>
      <c r="E8" s="52"/>
      <c r="F8" s="41" t="str">
        <f>Vzorci_vnosov!$A$14</f>
        <v>☻</v>
      </c>
      <c r="G8" s="52"/>
      <c r="H8" s="52"/>
      <c r="I8" s="42" t="str">
        <f>Vzorci_vnosov!$A$21</f>
        <v>☺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 t="s">
        <v>13</v>
      </c>
      <c r="U8" s="78" t="s">
        <v>27</v>
      </c>
      <c r="V8" s="43">
        <f t="shared" si="1"/>
        <v>1</v>
      </c>
      <c r="W8" s="43">
        <f t="shared" si="2"/>
        <v>1</v>
      </c>
      <c r="X8" s="43">
        <f t="shared" si="3"/>
        <v>0</v>
      </c>
      <c r="Y8" s="43">
        <f t="shared" si="4"/>
        <v>0</v>
      </c>
      <c r="Z8" s="43">
        <f t="shared" si="5"/>
        <v>0</v>
      </c>
      <c r="AA8" s="43">
        <f t="shared" si="6"/>
        <v>0</v>
      </c>
      <c r="AB8" s="43">
        <f t="shared" si="7"/>
        <v>0</v>
      </c>
      <c r="AC8" s="43">
        <f t="shared" si="8"/>
        <v>0</v>
      </c>
      <c r="AD8" s="44">
        <f t="shared" si="9"/>
        <v>12</v>
      </c>
      <c r="AE8" s="44">
        <f t="shared" si="10"/>
        <v>0</v>
      </c>
      <c r="AF8" s="43">
        <f t="shared" si="11"/>
        <v>0</v>
      </c>
      <c r="AG8" s="5" t="str">
        <f>Vzorci_vnosov!$A$8</f>
        <v>U</v>
      </c>
      <c r="AH8" s="45" t="str">
        <f t="shared" si="12"/>
        <v/>
      </c>
      <c r="AI8" s="45" t="str">
        <f t="shared" si="13"/>
        <v/>
      </c>
      <c r="AJ8" s="45" t="str">
        <f t="shared" si="14"/>
        <v/>
      </c>
      <c r="AK8" s="45" t="str">
        <f t="shared" si="15"/>
        <v>☻</v>
      </c>
      <c r="AL8" s="45" t="str">
        <f t="shared" si="16"/>
        <v/>
      </c>
      <c r="AM8" s="45" t="str">
        <f t="shared" si="17"/>
        <v/>
      </c>
      <c r="AN8" s="45" t="str">
        <f t="shared" si="18"/>
        <v>☺</v>
      </c>
      <c r="AO8" s="45" t="str">
        <f t="shared" si="19"/>
        <v/>
      </c>
      <c r="AP8" s="45" t="str">
        <f t="shared" si="20"/>
        <v/>
      </c>
      <c r="AQ8" s="45" t="str">
        <f t="shared" si="21"/>
        <v/>
      </c>
      <c r="AR8" s="45" t="str">
        <f t="shared" si="22"/>
        <v/>
      </c>
      <c r="AS8" s="45" t="str">
        <f t="shared" si="23"/>
        <v/>
      </c>
      <c r="AT8" s="45" t="e">
        <f>NA()</f>
        <v>#N/A</v>
      </c>
      <c r="AU8" s="45" t="str">
        <f t="shared" si="24"/>
        <v/>
      </c>
      <c r="AV8" s="45" t="str">
        <f t="shared" si="25"/>
        <v/>
      </c>
      <c r="AW8" s="45" t="str">
        <f t="shared" si="26"/>
        <v/>
      </c>
      <c r="AX8" s="45" t="str">
        <f t="shared" si="27"/>
        <v/>
      </c>
      <c r="AY8" s="45" t="str">
        <f t="shared" si="28"/>
        <v/>
      </c>
      <c r="BG8" s="46"/>
      <c r="BH8" s="46"/>
      <c r="BI8" s="46"/>
      <c r="BJ8" s="46"/>
      <c r="BK8" s="46"/>
      <c r="BL8" s="46"/>
    </row>
    <row r="9" spans="1:64" ht="19.5" customHeight="1">
      <c r="A9" s="47">
        <v>43990</v>
      </c>
      <c r="B9" s="48" t="str">
        <f t="shared" si="0"/>
        <v>Mon</v>
      </c>
      <c r="C9" s="53" t="str">
        <f>Vzorci_vnosov!$A$11</f>
        <v>X</v>
      </c>
      <c r="D9" s="49" t="str">
        <f>Vzorci_vnosov!$A$6</f>
        <v>KVIT</v>
      </c>
      <c r="E9" s="49" t="str">
        <f>Vzorci_vnosov!$A$6</f>
        <v>KVIT</v>
      </c>
      <c r="F9" s="53" t="str">
        <f>Vzorci_vnosov!$A$11</f>
        <v>X</v>
      </c>
      <c r="G9" s="58" t="str">
        <f>Vzorci_vnosov!$A$28</f>
        <v>KO</v>
      </c>
      <c r="H9" s="49" t="str">
        <f>Vzorci_vnosov!$A$5</f>
        <v>52</v>
      </c>
      <c r="I9" s="53" t="str">
        <f>Vzorci_vnosov!$A$11</f>
        <v>X</v>
      </c>
      <c r="J9" s="89" t="s">
        <v>4</v>
      </c>
      <c r="K9" s="49" t="str">
        <f>Vzorci_vnosov!$A$12</f>
        <v>D</v>
      </c>
      <c r="L9" s="49" t="str">
        <f>Vzorci_vnosov!$A$5</f>
        <v>52</v>
      </c>
      <c r="M9" s="49" t="str">
        <f>Vzorci_vnosov!$A$12</f>
        <v>D</v>
      </c>
      <c r="N9" s="88" t="s">
        <v>10</v>
      </c>
      <c r="O9" s="49" t="str">
        <f>Vzorci_vnosov!$A$12</f>
        <v>D</v>
      </c>
      <c r="P9" s="49" t="str">
        <f>Vzorci_vnosov!$A$6</f>
        <v>KVIT</v>
      </c>
      <c r="Q9" s="53" t="str">
        <f>Vzorci_vnosov!$A$26</f>
        <v>52¶</v>
      </c>
      <c r="R9" s="52"/>
      <c r="S9" s="49" t="str">
        <f>Vzorci_vnosov!$A$8</f>
        <v>U</v>
      </c>
      <c r="T9" s="52" t="s">
        <v>71</v>
      </c>
      <c r="U9" s="26" t="str">
        <f>Vzorci_vnosov!$C$11</f>
        <v>ŽIV</v>
      </c>
      <c r="V9" s="43">
        <f t="shared" si="1"/>
        <v>1</v>
      </c>
      <c r="W9" s="43">
        <f t="shared" si="2"/>
        <v>0</v>
      </c>
      <c r="X9" s="43">
        <f t="shared" si="3"/>
        <v>1</v>
      </c>
      <c r="Y9" s="43">
        <f t="shared" si="4"/>
        <v>2</v>
      </c>
      <c r="Z9" s="43">
        <f t="shared" si="5"/>
        <v>0</v>
      </c>
      <c r="AA9" s="43">
        <f t="shared" si="6"/>
        <v>1</v>
      </c>
      <c r="AB9" s="43">
        <f t="shared" si="7"/>
        <v>1</v>
      </c>
      <c r="AC9" s="43">
        <f t="shared" si="8"/>
        <v>4</v>
      </c>
      <c r="AD9" s="44">
        <f t="shared" si="9"/>
        <v>-2</v>
      </c>
      <c r="AE9" s="44">
        <f t="shared" si="10"/>
        <v>3</v>
      </c>
      <c r="AF9" s="43">
        <f t="shared" si="11"/>
        <v>3</v>
      </c>
      <c r="AG9" s="5" t="str">
        <f>Vzorci_vnosov!$A$9</f>
        <v>U☻</v>
      </c>
      <c r="AH9" s="45" t="str">
        <f t="shared" si="12"/>
        <v>X</v>
      </c>
      <c r="AI9" s="45" t="str">
        <f t="shared" si="13"/>
        <v>T</v>
      </c>
      <c r="AJ9" s="45" t="str">
        <f t="shared" si="14"/>
        <v>T</v>
      </c>
      <c r="AK9" s="45" t="str">
        <f t="shared" si="15"/>
        <v>X</v>
      </c>
      <c r="AL9" s="45" t="str">
        <f t="shared" si="16"/>
        <v>O</v>
      </c>
      <c r="AM9" s="45" t="str">
        <f t="shared" si="17"/>
        <v>2</v>
      </c>
      <c r="AN9" s="45" t="str">
        <f t="shared" si="18"/>
        <v>X</v>
      </c>
      <c r="AO9" s="45" t="str">
        <f t="shared" si="19"/>
        <v>1</v>
      </c>
      <c r="AP9" s="45" t="str">
        <f t="shared" si="20"/>
        <v>D</v>
      </c>
      <c r="AQ9" s="45" t="str">
        <f t="shared" si="21"/>
        <v>2</v>
      </c>
      <c r="AR9" s="45" t="str">
        <f t="shared" si="22"/>
        <v>D</v>
      </c>
      <c r="AS9" s="45" t="str">
        <f t="shared" si="23"/>
        <v>☻</v>
      </c>
      <c r="AT9" s="45" t="e">
        <f>NA()</f>
        <v>#N/A</v>
      </c>
      <c r="AU9" s="45" t="str">
        <f t="shared" si="24"/>
        <v>D</v>
      </c>
      <c r="AV9" s="45" t="str">
        <f t="shared" si="25"/>
        <v>T</v>
      </c>
      <c r="AW9" s="45" t="str">
        <f t="shared" si="26"/>
        <v>¶</v>
      </c>
      <c r="AX9" s="45" t="str">
        <f t="shared" si="27"/>
        <v/>
      </c>
      <c r="AY9" s="45" t="str">
        <f t="shared" si="28"/>
        <v>U</v>
      </c>
      <c r="BA9" s="4" t="s">
        <v>76</v>
      </c>
      <c r="BG9" s="46"/>
      <c r="BH9" s="46"/>
      <c r="BI9" s="46"/>
      <c r="BJ9" s="46"/>
      <c r="BK9" s="46"/>
      <c r="BL9" s="46"/>
    </row>
    <row r="10" spans="1:64" ht="19.5" customHeight="1">
      <c r="A10" s="47">
        <v>43991</v>
      </c>
      <c r="B10" s="48" t="str">
        <f t="shared" si="0"/>
        <v>Tue</v>
      </c>
      <c r="C10" s="53" t="str">
        <f>Vzorci_vnosov!$A$11</f>
        <v>X</v>
      </c>
      <c r="D10" s="49" t="str">
        <f>Vzorci_vnosov!$A$6</f>
        <v>KVIT</v>
      </c>
      <c r="E10" s="49" t="str">
        <f>Vzorci_vnosov!$A$6</f>
        <v>KVIT</v>
      </c>
      <c r="F10" s="53" t="str">
        <f>Vzorci_vnosov!$A$32</f>
        <v>Am</v>
      </c>
      <c r="G10" s="58" t="str">
        <f>Vzorci_vnosov!$A$28</f>
        <v>KO</v>
      </c>
      <c r="H10" s="49" t="str">
        <f>Vzorci_vnosov!$A$5</f>
        <v>52</v>
      </c>
      <c r="I10" s="89" t="s">
        <v>4</v>
      </c>
      <c r="J10" s="49" t="str">
        <f>Vzorci_vnosov!$A$8</f>
        <v>U</v>
      </c>
      <c r="K10" s="49" t="str">
        <f>Vzorci_vnosov!$A$12</f>
        <v>D</v>
      </c>
      <c r="L10" s="49" t="str">
        <f>Vzorci_vnosov!$A$5</f>
        <v>52</v>
      </c>
      <c r="M10" s="49" t="str">
        <f>Vzorci_vnosov!$A$12</f>
        <v>D</v>
      </c>
      <c r="N10" s="53" t="str">
        <f>Vzorci_vnosov!$A$11</f>
        <v>X</v>
      </c>
      <c r="O10" s="49" t="str">
        <f>Vzorci_vnosov!$A$12</f>
        <v>D</v>
      </c>
      <c r="P10" s="88" t="s">
        <v>10</v>
      </c>
      <c r="Q10" s="89" t="s">
        <v>4</v>
      </c>
      <c r="R10" s="52"/>
      <c r="S10" s="53" t="str">
        <f>Vzorci_vnosov!$A$26</f>
        <v>52¶</v>
      </c>
      <c r="T10" s="52" t="s">
        <v>70</v>
      </c>
      <c r="U10" s="26" t="str">
        <f>Vzorci_vnosov!$C$11</f>
        <v>ŽIV</v>
      </c>
      <c r="V10" s="43">
        <f t="shared" si="1"/>
        <v>1</v>
      </c>
      <c r="W10" s="43">
        <f t="shared" si="2"/>
        <v>0</v>
      </c>
      <c r="X10" s="43">
        <f t="shared" si="3"/>
        <v>2</v>
      </c>
      <c r="Y10" s="43">
        <f t="shared" si="4"/>
        <v>2</v>
      </c>
      <c r="Z10" s="43">
        <f t="shared" si="5"/>
        <v>0</v>
      </c>
      <c r="AA10" s="43">
        <f t="shared" si="6"/>
        <v>1</v>
      </c>
      <c r="AB10" s="43">
        <f t="shared" si="7"/>
        <v>1</v>
      </c>
      <c r="AC10" s="43">
        <f t="shared" si="8"/>
        <v>3</v>
      </c>
      <c r="AD10" s="44">
        <f t="shared" si="9"/>
        <v>-2</v>
      </c>
      <c r="AE10" s="44">
        <f t="shared" si="10"/>
        <v>2</v>
      </c>
      <c r="AF10" s="43">
        <f t="shared" si="11"/>
        <v>4</v>
      </c>
      <c r="AG10" s="5" t="str">
        <f>Vzorci_vnosov!$A$10</f>
        <v>12-20</v>
      </c>
      <c r="AH10" s="45" t="str">
        <f t="shared" si="12"/>
        <v>X</v>
      </c>
      <c r="AI10" s="45" t="str">
        <f t="shared" si="13"/>
        <v>T</v>
      </c>
      <c r="AJ10" s="45" t="str">
        <f t="shared" si="14"/>
        <v>T</v>
      </c>
      <c r="AK10" s="45" t="str">
        <f t="shared" si="15"/>
        <v>m</v>
      </c>
      <c r="AL10" s="45" t="str">
        <f t="shared" si="16"/>
        <v>O</v>
      </c>
      <c r="AM10" s="45" t="str">
        <f t="shared" si="17"/>
        <v>2</v>
      </c>
      <c r="AN10" s="45" t="str">
        <f t="shared" si="18"/>
        <v>1</v>
      </c>
      <c r="AO10" s="45" t="str">
        <f t="shared" si="19"/>
        <v>U</v>
      </c>
      <c r="AP10" s="45" t="str">
        <f t="shared" si="20"/>
        <v>D</v>
      </c>
      <c r="AQ10" s="45" t="str">
        <f t="shared" si="21"/>
        <v>2</v>
      </c>
      <c r="AR10" s="45" t="str">
        <f t="shared" si="22"/>
        <v>D</v>
      </c>
      <c r="AS10" s="45" t="str">
        <f t="shared" si="23"/>
        <v>X</v>
      </c>
      <c r="AT10" s="45" t="e">
        <f>NA()</f>
        <v>#N/A</v>
      </c>
      <c r="AU10" s="45" t="str">
        <f t="shared" si="24"/>
        <v>D</v>
      </c>
      <c r="AV10" s="45" t="str">
        <f t="shared" si="25"/>
        <v>☻</v>
      </c>
      <c r="AW10" s="45" t="str">
        <f t="shared" si="26"/>
        <v>1</v>
      </c>
      <c r="AX10" s="45" t="str">
        <f t="shared" si="27"/>
        <v/>
      </c>
      <c r="AY10" s="45" t="str">
        <f t="shared" si="28"/>
        <v>¶</v>
      </c>
      <c r="BG10" s="46"/>
      <c r="BH10" s="46"/>
      <c r="BI10" s="46"/>
      <c r="BJ10" s="46"/>
      <c r="BK10" s="46"/>
      <c r="BL10" s="46"/>
    </row>
    <row r="11" spans="1:64" ht="19.5" customHeight="1">
      <c r="A11" s="47">
        <v>43992</v>
      </c>
      <c r="B11" s="48" t="str">
        <f t="shared" si="0"/>
        <v>Wed</v>
      </c>
      <c r="C11" s="53" t="str">
        <f>Vzorci_vnosov!$A$11</f>
        <v>X</v>
      </c>
      <c r="D11" s="49" t="str">
        <f>Vzorci_vnosov!$A$12</f>
        <v>D</v>
      </c>
      <c r="E11" s="49" t="str">
        <f>Vzorci_vnosov!$A$6</f>
        <v>KVIT</v>
      </c>
      <c r="F11" s="53" t="str">
        <f>Vzorci_vnosov!$A$35</f>
        <v>Ta</v>
      </c>
      <c r="G11" s="58" t="str">
        <f>Vzorci_vnosov!$A$28</f>
        <v>KO</v>
      </c>
      <c r="H11" s="53" t="str">
        <f>Vzorci_vnosov!$A$35</f>
        <v>Ta</v>
      </c>
      <c r="I11" s="53" t="str">
        <f>Vzorci_vnosov!$A$26</f>
        <v>52¶</v>
      </c>
      <c r="J11" s="88" t="s">
        <v>10</v>
      </c>
      <c r="K11" s="49" t="str">
        <f>Vzorci_vnosov!$A$12</f>
        <v>D</v>
      </c>
      <c r="L11" s="49" t="str">
        <f>Vzorci_vnosov!$A$5</f>
        <v>52</v>
      </c>
      <c r="M11" s="49" t="str">
        <f>Vzorci_vnosov!$A$12</f>
        <v>D</v>
      </c>
      <c r="N11" s="52" t="s">
        <v>75</v>
      </c>
      <c r="O11" s="49" t="str">
        <f>Vzorci_vnosov!$A$12</f>
        <v>D</v>
      </c>
      <c r="P11" s="53" t="str">
        <f>Vzorci_vnosov!$A$11</f>
        <v>X</v>
      </c>
      <c r="Q11" s="51" t="str">
        <f>Vzorci_vnosov!$A$23</f>
        <v>51☺</v>
      </c>
      <c r="R11" s="52"/>
      <c r="S11" s="90" t="s">
        <v>4</v>
      </c>
      <c r="T11" s="52" t="s">
        <v>28</v>
      </c>
      <c r="U11" s="26" t="str">
        <f>Vzorci_vnosov!$C$13</f>
        <v>PIR</v>
      </c>
      <c r="V11" s="43">
        <f t="shared" si="1"/>
        <v>1</v>
      </c>
      <c r="W11" s="43">
        <f t="shared" si="2"/>
        <v>1</v>
      </c>
      <c r="X11" s="43">
        <f t="shared" si="3"/>
        <v>1</v>
      </c>
      <c r="Y11" s="43">
        <f t="shared" si="4"/>
        <v>1</v>
      </c>
      <c r="Z11" s="43">
        <f t="shared" si="5"/>
        <v>0</v>
      </c>
      <c r="AA11" s="43">
        <f t="shared" si="6"/>
        <v>1</v>
      </c>
      <c r="AB11" s="43">
        <f t="shared" si="7"/>
        <v>0</v>
      </c>
      <c r="AC11" s="43">
        <f t="shared" si="8"/>
        <v>2</v>
      </c>
      <c r="AD11" s="44">
        <f t="shared" si="9"/>
        <v>-2</v>
      </c>
      <c r="AE11" s="44">
        <f t="shared" si="10"/>
        <v>2</v>
      </c>
      <c r="AF11" s="43">
        <f t="shared" si="11"/>
        <v>2</v>
      </c>
      <c r="AG11" s="8" t="str">
        <f>Vzorci_vnosov!$A$11</f>
        <v>X</v>
      </c>
      <c r="AH11" s="45" t="str">
        <f t="shared" si="12"/>
        <v>X</v>
      </c>
      <c r="AI11" s="45" t="str">
        <f t="shared" si="13"/>
        <v>D</v>
      </c>
      <c r="AJ11" s="45" t="str">
        <f t="shared" si="14"/>
        <v>T</v>
      </c>
      <c r="AK11" s="45" t="str">
        <f t="shared" si="15"/>
        <v>a</v>
      </c>
      <c r="AL11" s="45" t="str">
        <f t="shared" si="16"/>
        <v>O</v>
      </c>
      <c r="AM11" s="45" t="str">
        <f t="shared" si="17"/>
        <v>a</v>
      </c>
      <c r="AN11" s="45" t="str">
        <f t="shared" si="18"/>
        <v>¶</v>
      </c>
      <c r="AO11" s="45" t="str">
        <f t="shared" si="19"/>
        <v>☻</v>
      </c>
      <c r="AP11" s="45" t="str">
        <f t="shared" si="20"/>
        <v>D</v>
      </c>
      <c r="AQ11" s="45" t="str">
        <f t="shared" si="21"/>
        <v>2</v>
      </c>
      <c r="AR11" s="45" t="str">
        <f t="shared" si="22"/>
        <v>D</v>
      </c>
      <c r="AS11" s="45" t="str">
        <f t="shared" si="23"/>
        <v>F</v>
      </c>
      <c r="AT11" s="45" t="e">
        <f>NA()</f>
        <v>#N/A</v>
      </c>
      <c r="AU11" s="45" t="str">
        <f t="shared" si="24"/>
        <v>D</v>
      </c>
      <c r="AV11" s="45" t="str">
        <f t="shared" si="25"/>
        <v>X</v>
      </c>
      <c r="AW11" s="45" t="str">
        <f t="shared" si="26"/>
        <v>☺</v>
      </c>
      <c r="AX11" s="45" t="str">
        <f t="shared" si="27"/>
        <v/>
      </c>
      <c r="AY11" s="45" t="str">
        <f t="shared" si="28"/>
        <v>1</v>
      </c>
      <c r="BG11" s="46"/>
      <c r="BH11" s="46"/>
      <c r="BI11" s="46"/>
      <c r="BJ11" s="46"/>
      <c r="BK11" s="46"/>
      <c r="BL11" s="46"/>
    </row>
    <row r="12" spans="1:64" ht="19.5" customHeight="1">
      <c r="A12" s="47">
        <v>43993</v>
      </c>
      <c r="B12" s="48" t="str">
        <f t="shared" si="0"/>
        <v>Thu</v>
      </c>
      <c r="C12" s="53" t="str">
        <f>Vzorci_vnosov!$A$11</f>
        <v>X</v>
      </c>
      <c r="D12" s="52" t="s">
        <v>75</v>
      </c>
      <c r="E12" s="49" t="str">
        <f>Vzorci_vnosov!$A$6</f>
        <v>KVIT</v>
      </c>
      <c r="F12" s="88" t="s">
        <v>10</v>
      </c>
      <c r="G12" s="76" t="str">
        <f>Vzorci_vnosov!$A$34</f>
        <v>Am☺</v>
      </c>
      <c r="H12" s="49" t="str">
        <f>Vzorci_vnosov!$A$5</f>
        <v>52</v>
      </c>
      <c r="I12" s="49" t="str">
        <f>Vzorci_vnosov!$A$5</f>
        <v>52</v>
      </c>
      <c r="J12" s="53" t="str">
        <f>Vzorci_vnosov!$A$11</f>
        <v>X</v>
      </c>
      <c r="K12" s="49" t="str">
        <f>Vzorci_vnosov!$A$12</f>
        <v>D</v>
      </c>
      <c r="L12" s="4" t="s">
        <v>76</v>
      </c>
      <c r="M12" s="49" t="str">
        <f>Vzorci_vnosov!$A$12</f>
        <v>D</v>
      </c>
      <c r="N12" s="49" t="str">
        <f>Vzorci_vnosov!$A$8</f>
        <v>U</v>
      </c>
      <c r="O12" s="49" t="str">
        <f>Vzorci_vnosov!$A$12</f>
        <v>D</v>
      </c>
      <c r="P12" s="53" t="str">
        <f>Vzorci_vnosov!$A$26</f>
        <v>52¶</v>
      </c>
      <c r="Q12" s="53" t="str">
        <f>Vzorci_vnosov!$A$11</f>
        <v>X</v>
      </c>
      <c r="R12" s="52"/>
      <c r="S12" s="89" t="s">
        <v>4</v>
      </c>
      <c r="T12" s="52" t="s">
        <v>9</v>
      </c>
      <c r="U12" s="26" t="str">
        <f>Vzorci_vnosov!$C$13</f>
        <v>PIR</v>
      </c>
      <c r="V12" s="43">
        <f t="shared" si="1"/>
        <v>1</v>
      </c>
      <c r="W12" s="43">
        <f t="shared" si="2"/>
        <v>1</v>
      </c>
      <c r="X12" s="43">
        <f t="shared" si="3"/>
        <v>1</v>
      </c>
      <c r="Y12" s="43">
        <f t="shared" si="4"/>
        <v>2</v>
      </c>
      <c r="Z12" s="43">
        <f t="shared" si="5"/>
        <v>0</v>
      </c>
      <c r="AA12" s="43">
        <f t="shared" si="6"/>
        <v>1</v>
      </c>
      <c r="AB12" s="43">
        <f t="shared" si="7"/>
        <v>1</v>
      </c>
      <c r="AC12" s="43">
        <f t="shared" si="8"/>
        <v>2</v>
      </c>
      <c r="AD12" s="44">
        <f t="shared" si="9"/>
        <v>-2</v>
      </c>
      <c r="AE12" s="44">
        <f t="shared" si="10"/>
        <v>3</v>
      </c>
      <c r="AF12" s="43">
        <f t="shared" si="11"/>
        <v>3</v>
      </c>
      <c r="AG12" s="5" t="str">
        <f>Vzorci_vnosov!$A$12</f>
        <v>D</v>
      </c>
      <c r="AH12" s="45" t="str">
        <f t="shared" si="12"/>
        <v>X</v>
      </c>
      <c r="AI12" s="45" t="str">
        <f t="shared" si="13"/>
        <v>F</v>
      </c>
      <c r="AJ12" s="45" t="str">
        <f t="shared" si="14"/>
        <v>T</v>
      </c>
      <c r="AK12" s="45" t="str">
        <f t="shared" si="15"/>
        <v>☻</v>
      </c>
      <c r="AL12" s="45" t="str">
        <f t="shared" si="16"/>
        <v>☺</v>
      </c>
      <c r="AM12" s="45" t="str">
        <f t="shared" si="17"/>
        <v>2</v>
      </c>
      <c r="AN12" s="45" t="str">
        <f t="shared" si="18"/>
        <v>2</v>
      </c>
      <c r="AO12" s="45" t="str">
        <f t="shared" si="19"/>
        <v>X</v>
      </c>
      <c r="AP12" s="45" t="str">
        <f t="shared" si="20"/>
        <v>D</v>
      </c>
      <c r="AQ12" s="45" t="str">
        <f t="shared" si="21"/>
        <v>K</v>
      </c>
      <c r="AR12" s="45" t="str">
        <f t="shared" si="22"/>
        <v>D</v>
      </c>
      <c r="AS12" s="45" t="str">
        <f t="shared" si="23"/>
        <v>U</v>
      </c>
      <c r="AT12" s="45" t="e">
        <f>NA()</f>
        <v>#N/A</v>
      </c>
      <c r="AU12" s="45" t="str">
        <f t="shared" si="24"/>
        <v>D</v>
      </c>
      <c r="AV12" s="45" t="str">
        <f t="shared" si="25"/>
        <v>¶</v>
      </c>
      <c r="AW12" s="45" t="str">
        <f t="shared" si="26"/>
        <v>X</v>
      </c>
      <c r="AX12" s="45" t="str">
        <f t="shared" si="27"/>
        <v/>
      </c>
      <c r="AY12" s="45" t="str">
        <f t="shared" si="28"/>
        <v>1</v>
      </c>
      <c r="BG12" s="46"/>
      <c r="BH12" s="46"/>
      <c r="BI12" s="46"/>
      <c r="BJ12" s="46"/>
      <c r="BK12" s="46"/>
      <c r="BL12" s="46"/>
    </row>
    <row r="13" spans="1:64" ht="19.5" customHeight="1">
      <c r="A13" s="47">
        <v>43994</v>
      </c>
      <c r="B13" s="48" t="str">
        <f t="shared" si="0"/>
        <v>Fri</v>
      </c>
      <c r="C13" s="53" t="str">
        <f>Vzorci_vnosov!$A$11</f>
        <v>X</v>
      </c>
      <c r="D13" s="49" t="str">
        <f>Vzorci_vnosov!$A$12</f>
        <v>D</v>
      </c>
      <c r="E13" s="50" t="str">
        <f>Vzorci_vnosov!$A$7</f>
        <v>KVIT☻</v>
      </c>
      <c r="F13" s="53" t="str">
        <f>Vzorci_vnosov!$A$11</f>
        <v>X</v>
      </c>
      <c r="G13" s="53" t="str">
        <f>Vzorci_vnosov!$A$11</f>
        <v>X</v>
      </c>
      <c r="H13" s="49" t="str">
        <f>Vzorci_vnosov!$A$5</f>
        <v>52</v>
      </c>
      <c r="I13" s="49" t="str">
        <f>Vzorci_vnosov!$A$8</f>
        <v>U</v>
      </c>
      <c r="J13" s="49" t="str">
        <f>Vzorci_vnosov!$A$6</f>
        <v>KVIT</v>
      </c>
      <c r="K13" s="49" t="str">
        <f>Vzorci_vnosov!$A$12</f>
        <v>D</v>
      </c>
      <c r="L13" s="51" t="str">
        <f>Vzorci_vnosov!$A$23</f>
        <v>51☺</v>
      </c>
      <c r="M13" s="49" t="str">
        <f>Vzorci_vnosov!$A$12</f>
        <v>D</v>
      </c>
      <c r="N13" s="49" t="str">
        <f>Vzorci_vnosov!$A$12</f>
        <v>D</v>
      </c>
      <c r="O13" s="49" t="str">
        <f>Vzorci_vnosov!$A$12</f>
        <v>D</v>
      </c>
      <c r="P13" s="49" t="str">
        <f>Vzorci_vnosov!$A$13</f>
        <v>BOL</v>
      </c>
      <c r="Q13" s="53" t="str">
        <f>Vzorci_vnosov!$A$26</f>
        <v>52¶</v>
      </c>
      <c r="R13" s="52"/>
      <c r="S13" s="89" t="s">
        <v>4</v>
      </c>
      <c r="T13" s="52" t="s">
        <v>19</v>
      </c>
      <c r="U13" s="26" t="str">
        <f>Vzorci_vnosov!$C$8</f>
        <v>BOŽ</v>
      </c>
      <c r="V13" s="43">
        <f t="shared" si="1"/>
        <v>1</v>
      </c>
      <c r="W13" s="43">
        <f t="shared" si="2"/>
        <v>1</v>
      </c>
      <c r="X13" s="43">
        <f t="shared" si="3"/>
        <v>1</v>
      </c>
      <c r="Y13" s="43">
        <f t="shared" si="4"/>
        <v>1</v>
      </c>
      <c r="Z13" s="43">
        <f t="shared" si="5"/>
        <v>0</v>
      </c>
      <c r="AA13" s="43">
        <f t="shared" si="6"/>
        <v>1</v>
      </c>
      <c r="AB13" s="43">
        <f t="shared" si="7"/>
        <v>1</v>
      </c>
      <c r="AC13" s="43">
        <f t="shared" si="8"/>
        <v>2</v>
      </c>
      <c r="AD13" s="44">
        <f t="shared" si="9"/>
        <v>-2</v>
      </c>
      <c r="AE13" s="44">
        <f t="shared" si="10"/>
        <v>3</v>
      </c>
      <c r="AF13" s="43">
        <f t="shared" si="11"/>
        <v>2</v>
      </c>
      <c r="AG13" s="5" t="str">
        <f>Vzorci_vnosov!$A$13</f>
        <v>BOL</v>
      </c>
      <c r="AH13" s="45" t="str">
        <f t="shared" si="12"/>
        <v>X</v>
      </c>
      <c r="AI13" s="45" t="str">
        <f t="shared" si="13"/>
        <v>D</v>
      </c>
      <c r="AJ13" s="45" t="str">
        <f t="shared" si="14"/>
        <v>☻</v>
      </c>
      <c r="AK13" s="45" t="str">
        <f t="shared" si="15"/>
        <v>X</v>
      </c>
      <c r="AL13" s="45" t="str">
        <f t="shared" si="16"/>
        <v>X</v>
      </c>
      <c r="AM13" s="45" t="str">
        <f t="shared" si="17"/>
        <v>2</v>
      </c>
      <c r="AN13" s="45" t="str">
        <f t="shared" si="18"/>
        <v>U</v>
      </c>
      <c r="AO13" s="45" t="str">
        <f t="shared" si="19"/>
        <v>T</v>
      </c>
      <c r="AP13" s="45" t="str">
        <f t="shared" si="20"/>
        <v>D</v>
      </c>
      <c r="AQ13" s="45" t="str">
        <f t="shared" si="21"/>
        <v>☺</v>
      </c>
      <c r="AR13" s="45" t="str">
        <f t="shared" si="22"/>
        <v>D</v>
      </c>
      <c r="AS13" s="45" t="str">
        <f t="shared" si="23"/>
        <v>D</v>
      </c>
      <c r="AT13" s="45" t="e">
        <f>NA()</f>
        <v>#N/A</v>
      </c>
      <c r="AU13" s="45" t="str">
        <f t="shared" si="24"/>
        <v>D</v>
      </c>
      <c r="AV13" s="45" t="str">
        <f t="shared" si="25"/>
        <v>L</v>
      </c>
      <c r="AW13" s="45" t="str">
        <f t="shared" si="26"/>
        <v>¶</v>
      </c>
      <c r="AX13" s="45" t="str">
        <f t="shared" si="27"/>
        <v/>
      </c>
      <c r="AY13" s="45" t="str">
        <f t="shared" si="28"/>
        <v>1</v>
      </c>
      <c r="BG13" s="46"/>
      <c r="BH13" s="46"/>
      <c r="BI13" s="46"/>
      <c r="BJ13" s="46"/>
      <c r="BK13" s="46"/>
      <c r="BL13" s="46"/>
    </row>
    <row r="14" spans="1:64" ht="19.5" customHeight="1">
      <c r="A14" s="47">
        <v>43995</v>
      </c>
      <c r="B14" s="48" t="str">
        <f t="shared" si="0"/>
        <v>Sat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41" t="str">
        <f>Vzorci_vnosov!$A$14</f>
        <v>☻</v>
      </c>
      <c r="O14" s="52"/>
      <c r="P14" s="52"/>
      <c r="Q14" s="52"/>
      <c r="R14" s="52"/>
      <c r="S14" s="52"/>
      <c r="T14" s="52" t="s">
        <v>71</v>
      </c>
      <c r="U14" s="78" t="s">
        <v>3</v>
      </c>
      <c r="V14" s="43">
        <f t="shared" si="1"/>
        <v>1</v>
      </c>
      <c r="W14" s="43">
        <f t="shared" si="2"/>
        <v>0</v>
      </c>
      <c r="X14" s="43">
        <f t="shared" si="3"/>
        <v>0</v>
      </c>
      <c r="Y14" s="43">
        <f t="shared" si="4"/>
        <v>0</v>
      </c>
      <c r="Z14" s="43">
        <f t="shared" si="5"/>
        <v>0</v>
      </c>
      <c r="AA14" s="43">
        <f t="shared" si="6"/>
        <v>0</v>
      </c>
      <c r="AB14" s="43">
        <f t="shared" si="7"/>
        <v>0</v>
      </c>
      <c r="AC14" s="43">
        <f t="shared" si="8"/>
        <v>0</v>
      </c>
      <c r="AD14" s="44">
        <f t="shared" si="9"/>
        <v>13</v>
      </c>
      <c r="AE14" s="44">
        <f t="shared" si="10"/>
        <v>0</v>
      </c>
      <c r="AF14" s="43">
        <f t="shared" si="11"/>
        <v>0</v>
      </c>
      <c r="AG14" s="9" t="str">
        <f>Vzorci_vnosov!$A$14</f>
        <v>☻</v>
      </c>
      <c r="AH14" s="45" t="str">
        <f t="shared" si="12"/>
        <v/>
      </c>
      <c r="AI14" s="45" t="str">
        <f t="shared" si="13"/>
        <v/>
      </c>
      <c r="AJ14" s="45" t="str">
        <f t="shared" si="14"/>
        <v/>
      </c>
      <c r="AK14" s="45" t="str">
        <f t="shared" si="15"/>
        <v/>
      </c>
      <c r="AL14" s="45" t="str">
        <f t="shared" si="16"/>
        <v/>
      </c>
      <c r="AM14" s="45" t="str">
        <f t="shared" si="17"/>
        <v/>
      </c>
      <c r="AN14" s="45" t="str">
        <f t="shared" si="18"/>
        <v/>
      </c>
      <c r="AO14" s="45" t="str">
        <f t="shared" si="19"/>
        <v/>
      </c>
      <c r="AP14" s="45" t="str">
        <f t="shared" si="20"/>
        <v/>
      </c>
      <c r="AQ14" s="45" t="str">
        <f t="shared" si="21"/>
        <v/>
      </c>
      <c r="AR14" s="45" t="str">
        <f t="shared" si="22"/>
        <v/>
      </c>
      <c r="AS14" s="45" t="str">
        <f t="shared" si="23"/>
        <v>☻</v>
      </c>
      <c r="AT14" s="45" t="e">
        <f>NA()</f>
        <v>#N/A</v>
      </c>
      <c r="AU14" s="45" t="str">
        <f t="shared" si="24"/>
        <v/>
      </c>
      <c r="AV14" s="45" t="str">
        <f t="shared" si="25"/>
        <v/>
      </c>
      <c r="AW14" s="45" t="str">
        <f t="shared" si="26"/>
        <v/>
      </c>
      <c r="AX14" s="45" t="str">
        <f t="shared" si="27"/>
        <v/>
      </c>
      <c r="AY14" s="45" t="str">
        <f t="shared" si="28"/>
        <v/>
      </c>
      <c r="BG14" s="46"/>
      <c r="BH14" s="46"/>
      <c r="BI14" s="46"/>
      <c r="BJ14" s="46"/>
      <c r="BK14" s="46"/>
      <c r="BL14" s="46"/>
    </row>
    <row r="15" spans="1:64" ht="19.5" customHeight="1">
      <c r="A15" s="47">
        <v>43996</v>
      </c>
      <c r="B15" s="48" t="str">
        <f t="shared" si="0"/>
        <v>Sun</v>
      </c>
      <c r="C15" s="52"/>
      <c r="D15" s="52"/>
      <c r="E15" s="41" t="str">
        <f>Vzorci_vnosov!$A$14</f>
        <v>☻</v>
      </c>
      <c r="F15" s="52"/>
      <c r="G15" s="52"/>
      <c r="H15" s="52"/>
      <c r="I15" s="52"/>
      <c r="J15" s="52"/>
      <c r="K15" s="52"/>
      <c r="L15" s="42" t="str">
        <f>Vzorci_vnosov!$A$21</f>
        <v>☺</v>
      </c>
      <c r="M15" s="52"/>
      <c r="N15" s="52"/>
      <c r="O15" s="52"/>
      <c r="P15" s="52"/>
      <c r="Q15" s="52"/>
      <c r="R15" s="52"/>
      <c r="S15" s="52"/>
      <c r="T15" s="52" t="s">
        <v>19</v>
      </c>
      <c r="U15" s="78" t="s">
        <v>3</v>
      </c>
      <c r="V15" s="43">
        <f t="shared" si="1"/>
        <v>1</v>
      </c>
      <c r="W15" s="43">
        <f t="shared" si="2"/>
        <v>1</v>
      </c>
      <c r="X15" s="43">
        <f t="shared" si="3"/>
        <v>0</v>
      </c>
      <c r="Y15" s="43">
        <f t="shared" si="4"/>
        <v>0</v>
      </c>
      <c r="Z15" s="43">
        <f t="shared" si="5"/>
        <v>0</v>
      </c>
      <c r="AA15" s="43">
        <f t="shared" si="6"/>
        <v>0</v>
      </c>
      <c r="AB15" s="43">
        <f t="shared" si="7"/>
        <v>0</v>
      </c>
      <c r="AC15" s="43">
        <f t="shared" si="8"/>
        <v>0</v>
      </c>
      <c r="AD15" s="44">
        <f t="shared" si="9"/>
        <v>12</v>
      </c>
      <c r="AE15" s="44">
        <f t="shared" si="10"/>
        <v>0</v>
      </c>
      <c r="AF15" s="43">
        <f t="shared" si="11"/>
        <v>0</v>
      </c>
      <c r="AG15" s="5" t="str">
        <f>Vzorci_vnosov!$A$15</f>
        <v>SO</v>
      </c>
      <c r="AH15" s="45" t="str">
        <f t="shared" si="12"/>
        <v/>
      </c>
      <c r="AI15" s="45" t="str">
        <f t="shared" si="13"/>
        <v/>
      </c>
      <c r="AJ15" s="45" t="str">
        <f t="shared" si="14"/>
        <v>☻</v>
      </c>
      <c r="AK15" s="45" t="str">
        <f t="shared" si="15"/>
        <v/>
      </c>
      <c r="AL15" s="45" t="str">
        <f t="shared" si="16"/>
        <v/>
      </c>
      <c r="AM15" s="45" t="str">
        <f t="shared" si="17"/>
        <v/>
      </c>
      <c r="AN15" s="45" t="str">
        <f t="shared" si="18"/>
        <v/>
      </c>
      <c r="AO15" s="45" t="str">
        <f t="shared" si="19"/>
        <v/>
      </c>
      <c r="AP15" s="45" t="str">
        <f t="shared" si="20"/>
        <v/>
      </c>
      <c r="AQ15" s="45" t="str">
        <f t="shared" si="21"/>
        <v>☺</v>
      </c>
      <c r="AR15" s="45" t="str">
        <f t="shared" si="22"/>
        <v/>
      </c>
      <c r="AS15" s="45" t="str">
        <f t="shared" si="23"/>
        <v/>
      </c>
      <c r="AT15" s="45" t="e">
        <f>NA()</f>
        <v>#N/A</v>
      </c>
      <c r="AU15" s="45" t="str">
        <f t="shared" si="24"/>
        <v/>
      </c>
      <c r="AV15" s="45" t="str">
        <f t="shared" si="25"/>
        <v/>
      </c>
      <c r="AW15" s="45" t="str">
        <f t="shared" si="26"/>
        <v/>
      </c>
      <c r="AX15" s="45" t="str">
        <f t="shared" si="27"/>
        <v/>
      </c>
      <c r="AY15" s="45" t="str">
        <f t="shared" si="28"/>
        <v/>
      </c>
      <c r="BG15" s="46"/>
      <c r="BH15" s="46"/>
      <c r="BI15" s="46"/>
      <c r="BJ15" s="46"/>
      <c r="BK15" s="46"/>
      <c r="BL15" s="46"/>
    </row>
    <row r="16" spans="1:64" ht="19.5" customHeight="1">
      <c r="A16" s="47">
        <v>43997</v>
      </c>
      <c r="B16" s="48" t="str">
        <f t="shared" si="0"/>
        <v>Mon</v>
      </c>
      <c r="C16" s="53" t="str">
        <f>Vzorci_vnosov!$A$11</f>
        <v>X</v>
      </c>
      <c r="D16" s="49" t="str">
        <f>Vzorci_vnosov!$A$6</f>
        <v>KVIT</v>
      </c>
      <c r="E16" s="53" t="str">
        <f>Vzorci_vnosov!$A$11</f>
        <v>X</v>
      </c>
      <c r="F16" s="50" t="str">
        <f>Vzorci_vnosov!$A$7</f>
        <v>KVIT☻</v>
      </c>
      <c r="G16" s="58" t="str">
        <f>Vzorci_vnosov!$A$28</f>
        <v>KO</v>
      </c>
      <c r="H16" s="49" t="str">
        <f>Vzorci_vnosov!$A$8</f>
        <v>U</v>
      </c>
      <c r="I16" s="51" t="str">
        <f>Vzorci_vnosov!$A$23</f>
        <v>51☺</v>
      </c>
      <c r="J16" s="49" t="str">
        <f>Vzorci_vnosov!$A$5</f>
        <v>52</v>
      </c>
      <c r="K16" s="49" t="str">
        <f>Vzorci_vnosov!$A$12</f>
        <v>D</v>
      </c>
      <c r="L16" s="53" t="str">
        <f>Vzorci_vnosov!$A$11</f>
        <v>X</v>
      </c>
      <c r="M16" s="49" t="str">
        <f>Vzorci_vnosov!$A$12</f>
        <v>D</v>
      </c>
      <c r="N16" s="49" t="str">
        <f>Vzorci_vnosov!$A$6</f>
        <v>KVIT</v>
      </c>
      <c r="O16" s="53" t="str">
        <f>Vzorci_vnosov!$A$26</f>
        <v>52¶</v>
      </c>
      <c r="P16" s="49" t="str">
        <f>Vzorci_vnosov!$A$13</f>
        <v>BOL</v>
      </c>
      <c r="Q16" s="49" t="str">
        <f>Vzorci_vnosov!$A$5</f>
        <v>52</v>
      </c>
      <c r="R16" s="52"/>
      <c r="S16" s="89" t="s">
        <v>4</v>
      </c>
      <c r="T16" s="52" t="s">
        <v>13</v>
      </c>
      <c r="U16" s="26" t="str">
        <f>Vzorci_vnosov!$C$7</f>
        <v>MIO</v>
      </c>
      <c r="V16" s="43">
        <f t="shared" si="1"/>
        <v>1</v>
      </c>
      <c r="W16" s="43">
        <f t="shared" si="2"/>
        <v>1</v>
      </c>
      <c r="X16" s="43">
        <f t="shared" si="3"/>
        <v>1</v>
      </c>
      <c r="Y16" s="43">
        <f t="shared" si="4"/>
        <v>2</v>
      </c>
      <c r="Z16" s="43">
        <f t="shared" si="5"/>
        <v>0</v>
      </c>
      <c r="AA16" s="43">
        <f t="shared" si="6"/>
        <v>1</v>
      </c>
      <c r="AB16" s="43">
        <f t="shared" si="7"/>
        <v>1</v>
      </c>
      <c r="AC16" s="43">
        <f t="shared" si="8"/>
        <v>3</v>
      </c>
      <c r="AD16" s="44">
        <f t="shared" si="9"/>
        <v>-2</v>
      </c>
      <c r="AE16" s="44">
        <f t="shared" si="10"/>
        <v>3</v>
      </c>
      <c r="AF16" s="43">
        <f t="shared" si="11"/>
        <v>3</v>
      </c>
      <c r="AG16" s="8" t="str">
        <f>Vzorci_vnosov!$A$16</f>
        <v>☻</v>
      </c>
      <c r="AH16" s="45" t="str">
        <f t="shared" si="12"/>
        <v>X</v>
      </c>
      <c r="AI16" s="45" t="str">
        <f t="shared" si="13"/>
        <v>T</v>
      </c>
      <c r="AJ16" s="45" t="str">
        <f t="shared" si="14"/>
        <v>X</v>
      </c>
      <c r="AK16" s="45" t="str">
        <f t="shared" si="15"/>
        <v>☻</v>
      </c>
      <c r="AL16" s="45" t="str">
        <f t="shared" si="16"/>
        <v>O</v>
      </c>
      <c r="AM16" s="45" t="str">
        <f t="shared" si="17"/>
        <v>U</v>
      </c>
      <c r="AN16" s="45" t="str">
        <f t="shared" si="18"/>
        <v>☺</v>
      </c>
      <c r="AO16" s="45" t="str">
        <f t="shared" si="19"/>
        <v>2</v>
      </c>
      <c r="AP16" s="45" t="str">
        <f t="shared" si="20"/>
        <v>D</v>
      </c>
      <c r="AQ16" s="45" t="str">
        <f t="shared" si="21"/>
        <v>X</v>
      </c>
      <c r="AR16" s="45" t="str">
        <f t="shared" si="22"/>
        <v>D</v>
      </c>
      <c r="AS16" s="45" t="str">
        <f t="shared" si="23"/>
        <v>T</v>
      </c>
      <c r="AT16" s="45" t="e">
        <f>NA()</f>
        <v>#N/A</v>
      </c>
      <c r="AU16" s="45" t="str">
        <f t="shared" si="24"/>
        <v>¶</v>
      </c>
      <c r="AV16" s="45" t="str">
        <f t="shared" si="25"/>
        <v>L</v>
      </c>
      <c r="AW16" s="45" t="str">
        <f t="shared" si="26"/>
        <v>2</v>
      </c>
      <c r="AX16" s="45" t="str">
        <f t="shared" si="27"/>
        <v/>
      </c>
      <c r="AY16" s="45" t="str">
        <f t="shared" si="28"/>
        <v>1</v>
      </c>
      <c r="BG16" s="46"/>
      <c r="BH16" s="46"/>
      <c r="BI16" s="46"/>
      <c r="BJ16" s="46"/>
      <c r="BK16" s="46"/>
      <c r="BL16" s="46"/>
    </row>
    <row r="17" spans="1:64" ht="19.5" customHeight="1">
      <c r="A17" s="47">
        <v>43998</v>
      </c>
      <c r="B17" s="48" t="str">
        <f t="shared" si="0"/>
        <v>Tue</v>
      </c>
      <c r="C17" s="53" t="str">
        <f>Vzorci_vnosov!$A$11</f>
        <v>X</v>
      </c>
      <c r="D17" s="50" t="str">
        <f>Vzorci_vnosov!$A$7</f>
        <v>KVIT☻</v>
      </c>
      <c r="E17" s="49" t="str">
        <f>Vzorci_vnosov!$A$6</f>
        <v>KVIT</v>
      </c>
      <c r="F17" s="53" t="str">
        <f>Vzorci_vnosov!$A$11</f>
        <v>X</v>
      </c>
      <c r="G17" s="80" t="str">
        <f>Vzorci_vnosov!$A$20</f>
        <v>☺</v>
      </c>
      <c r="H17" s="53" t="str">
        <f>Vzorci_vnosov!$A$32</f>
        <v>Am</v>
      </c>
      <c r="I17" s="53" t="str">
        <f>Vzorci_vnosov!$A$11</f>
        <v>X</v>
      </c>
      <c r="J17" s="49" t="str">
        <f>Vzorci_vnosov!$A$12</f>
        <v>D</v>
      </c>
      <c r="K17" s="49" t="str">
        <f>Vzorci_vnosov!$A$12</f>
        <v>D</v>
      </c>
      <c r="L17" s="53" t="str">
        <f>Vzorci_vnosov!$A$26</f>
        <v>52¶</v>
      </c>
      <c r="M17" s="49" t="str">
        <f>Vzorci_vnosov!$A$12</f>
        <v>D</v>
      </c>
      <c r="N17" s="49" t="str">
        <f>Vzorci_vnosov!$A$8</f>
        <v>U</v>
      </c>
      <c r="O17" s="89" t="s">
        <v>4</v>
      </c>
      <c r="P17" s="49" t="str">
        <f>Vzorci_vnosov!$A$13</f>
        <v>BOL</v>
      </c>
      <c r="Q17" s="49" t="str">
        <f>Vzorci_vnosov!$A$5</f>
        <v>52</v>
      </c>
      <c r="R17" s="52"/>
      <c r="S17" s="89" t="s">
        <v>4</v>
      </c>
      <c r="T17" s="52" t="s">
        <v>9</v>
      </c>
      <c r="U17" s="26" t="str">
        <f>Vzorci_vnosov!$C$7</f>
        <v>MIO</v>
      </c>
      <c r="V17" s="43">
        <f t="shared" si="1"/>
        <v>1</v>
      </c>
      <c r="W17" s="43">
        <f t="shared" si="2"/>
        <v>1</v>
      </c>
      <c r="X17" s="43">
        <f t="shared" si="3"/>
        <v>2</v>
      </c>
      <c r="Y17" s="43">
        <f t="shared" si="4"/>
        <v>1</v>
      </c>
      <c r="Z17" s="43">
        <f t="shared" si="5"/>
        <v>0</v>
      </c>
      <c r="AA17" s="43">
        <f t="shared" si="6"/>
        <v>1</v>
      </c>
      <c r="AB17" s="43">
        <f t="shared" si="7"/>
        <v>1</v>
      </c>
      <c r="AC17" s="43">
        <f t="shared" si="8"/>
        <v>2</v>
      </c>
      <c r="AD17" s="44">
        <f t="shared" si="9"/>
        <v>-2</v>
      </c>
      <c r="AE17" s="44">
        <f t="shared" si="10"/>
        <v>3</v>
      </c>
      <c r="AF17" s="43">
        <f t="shared" si="11"/>
        <v>3</v>
      </c>
      <c r="AG17" s="10" t="str">
        <f>Vzorci_vnosov!$A$17</f>
        <v>51$</v>
      </c>
      <c r="AH17" s="45" t="str">
        <f t="shared" si="12"/>
        <v>X</v>
      </c>
      <c r="AI17" s="45" t="str">
        <f t="shared" si="13"/>
        <v>☻</v>
      </c>
      <c r="AJ17" s="45" t="str">
        <f t="shared" si="14"/>
        <v>T</v>
      </c>
      <c r="AK17" s="45" t="str">
        <f t="shared" si="15"/>
        <v>X</v>
      </c>
      <c r="AL17" s="45" t="str">
        <f t="shared" si="16"/>
        <v>☺</v>
      </c>
      <c r="AM17" s="45" t="str">
        <f t="shared" si="17"/>
        <v>m</v>
      </c>
      <c r="AN17" s="45" t="str">
        <f t="shared" si="18"/>
        <v>X</v>
      </c>
      <c r="AO17" s="45" t="str">
        <f t="shared" si="19"/>
        <v>D</v>
      </c>
      <c r="AP17" s="45" t="str">
        <f t="shared" si="20"/>
        <v>D</v>
      </c>
      <c r="AQ17" s="45" t="str">
        <f t="shared" si="21"/>
        <v>¶</v>
      </c>
      <c r="AR17" s="45" t="str">
        <f t="shared" si="22"/>
        <v>D</v>
      </c>
      <c r="AS17" s="45" t="str">
        <f t="shared" si="23"/>
        <v>U</v>
      </c>
      <c r="AT17" s="45" t="e">
        <f>NA()</f>
        <v>#N/A</v>
      </c>
      <c r="AU17" s="45" t="str">
        <f t="shared" si="24"/>
        <v>1</v>
      </c>
      <c r="AV17" s="45" t="str">
        <f t="shared" si="25"/>
        <v>L</v>
      </c>
      <c r="AW17" s="45" t="str">
        <f t="shared" si="26"/>
        <v>2</v>
      </c>
      <c r="AX17" s="45" t="str">
        <f t="shared" si="27"/>
        <v/>
      </c>
      <c r="AY17" s="45" t="str">
        <f t="shared" si="28"/>
        <v>1</v>
      </c>
      <c r="BG17" s="46"/>
      <c r="BH17" s="46"/>
      <c r="BI17" s="46"/>
      <c r="BJ17" s="46"/>
      <c r="BK17" s="46"/>
      <c r="BL17" s="46"/>
    </row>
    <row r="18" spans="1:64" ht="19.5" customHeight="1">
      <c r="A18" s="47">
        <v>43999</v>
      </c>
      <c r="B18" s="48" t="str">
        <f t="shared" si="0"/>
        <v>Wed</v>
      </c>
      <c r="C18" s="53" t="str">
        <f>Vzorci_vnosov!$A$11</f>
        <v>X</v>
      </c>
      <c r="D18" s="53" t="str">
        <f>Vzorci_vnosov!$A$11</f>
        <v>X</v>
      </c>
      <c r="E18" s="49" t="str">
        <f>Vzorci_vnosov!$A$6</f>
        <v>KVIT</v>
      </c>
      <c r="F18" s="49" t="str">
        <f>Vzorci_vnosov!$A$6</f>
        <v>KVIT</v>
      </c>
      <c r="G18" s="49" t="str">
        <f>Vzorci_vnosov!$A$15</f>
        <v>SO</v>
      </c>
      <c r="H18" s="89" t="s">
        <v>4</v>
      </c>
      <c r="I18" s="53" t="str">
        <f>Vzorci_vnosov!$A$26</f>
        <v>52¶</v>
      </c>
      <c r="J18" s="53" t="str">
        <f>Vzorci_vnosov!$A$35</f>
        <v>Ta</v>
      </c>
      <c r="K18" s="49" t="str">
        <f>Vzorci_vnosov!$A$12</f>
        <v>D</v>
      </c>
      <c r="L18" s="89" t="s">
        <v>4</v>
      </c>
      <c r="M18" s="49" t="str">
        <f>Vzorci_vnosov!$A$5</f>
        <v>52</v>
      </c>
      <c r="N18" s="51" t="str">
        <f>Vzorci_vnosov!$A$37</f>
        <v>Ta☺</v>
      </c>
      <c r="O18" s="49" t="str">
        <f>Vzorci_vnosov!$A$8</f>
        <v>U</v>
      </c>
      <c r="P18" s="49" t="str">
        <f>Vzorci_vnosov!$A$13</f>
        <v>BOL</v>
      </c>
      <c r="Q18" s="49" t="str">
        <f>Vzorci_vnosov!$A$5</f>
        <v>52</v>
      </c>
      <c r="R18" s="52"/>
      <c r="S18" s="89" t="s">
        <v>4</v>
      </c>
      <c r="T18" s="52" t="s">
        <v>72</v>
      </c>
      <c r="U18" s="26" t="str">
        <f>Vzorci_vnosov!$C$7</f>
        <v>MIO</v>
      </c>
      <c r="V18" s="43">
        <f t="shared" si="1"/>
        <v>0</v>
      </c>
      <c r="W18" s="43">
        <f t="shared" si="2"/>
        <v>1</v>
      </c>
      <c r="X18" s="43">
        <f t="shared" si="3"/>
        <v>3</v>
      </c>
      <c r="Y18" s="43">
        <f t="shared" si="4"/>
        <v>2</v>
      </c>
      <c r="Z18" s="43">
        <f t="shared" si="5"/>
        <v>0</v>
      </c>
      <c r="AA18" s="43">
        <f t="shared" si="6"/>
        <v>1</v>
      </c>
      <c r="AB18" s="43">
        <f t="shared" si="7"/>
        <v>1</v>
      </c>
      <c r="AC18" s="43">
        <f t="shared" si="8"/>
        <v>2</v>
      </c>
      <c r="AD18" s="44">
        <f t="shared" si="9"/>
        <v>-2</v>
      </c>
      <c r="AE18" s="44">
        <f t="shared" si="10"/>
        <v>2</v>
      </c>
      <c r="AF18" s="43">
        <f t="shared" si="11"/>
        <v>5</v>
      </c>
      <c r="AG18" s="10" t="str">
        <f>Vzorci_vnosov!$A$18</f>
        <v>52$</v>
      </c>
      <c r="AH18" s="45" t="str">
        <f t="shared" si="12"/>
        <v>X</v>
      </c>
      <c r="AI18" s="45" t="str">
        <f t="shared" si="13"/>
        <v>X</v>
      </c>
      <c r="AJ18" s="45" t="str">
        <f t="shared" si="14"/>
        <v>T</v>
      </c>
      <c r="AK18" s="45" t="str">
        <f t="shared" si="15"/>
        <v>T</v>
      </c>
      <c r="AL18" s="45" t="str">
        <f t="shared" si="16"/>
        <v>O</v>
      </c>
      <c r="AM18" s="45" t="str">
        <f t="shared" si="17"/>
        <v>1</v>
      </c>
      <c r="AN18" s="45" t="str">
        <f t="shared" si="18"/>
        <v>¶</v>
      </c>
      <c r="AO18" s="45" t="str">
        <f t="shared" si="19"/>
        <v>a</v>
      </c>
      <c r="AP18" s="45" t="str">
        <f t="shared" si="20"/>
        <v>D</v>
      </c>
      <c r="AQ18" s="45" t="str">
        <f t="shared" si="21"/>
        <v>1</v>
      </c>
      <c r="AR18" s="45" t="str">
        <f t="shared" si="22"/>
        <v>2</v>
      </c>
      <c r="AS18" s="45" t="str">
        <f t="shared" si="23"/>
        <v>☺</v>
      </c>
      <c r="AT18" s="45" t="e">
        <f>NA()</f>
        <v>#N/A</v>
      </c>
      <c r="AU18" s="45" t="str">
        <f t="shared" si="24"/>
        <v>U</v>
      </c>
      <c r="AV18" s="45" t="str">
        <f t="shared" si="25"/>
        <v>L</v>
      </c>
      <c r="AW18" s="45" t="str">
        <f t="shared" si="26"/>
        <v>2</v>
      </c>
      <c r="AX18" s="45" t="str">
        <f t="shared" si="27"/>
        <v/>
      </c>
      <c r="AY18" s="45" t="str">
        <f t="shared" si="28"/>
        <v>1</v>
      </c>
      <c r="BG18" s="46"/>
      <c r="BH18" s="46"/>
      <c r="BI18" s="46"/>
      <c r="BJ18" s="46"/>
      <c r="BK18" s="46"/>
      <c r="BL18" s="46"/>
    </row>
    <row r="19" spans="1:64" ht="19.5" customHeight="1">
      <c r="A19" s="47">
        <v>44000</v>
      </c>
      <c r="B19" s="48" t="str">
        <f t="shared" si="0"/>
        <v>Thu</v>
      </c>
      <c r="C19" s="53" t="str">
        <f>Vzorci_vnosov!$A$11</f>
        <v>X</v>
      </c>
      <c r="D19" s="49" t="str">
        <f>Vzorci_vnosov!$A$6</f>
        <v>KVIT</v>
      </c>
      <c r="E19" s="50" t="str">
        <f>Vzorci_vnosov!$A$7</f>
        <v>KVIT☻</v>
      </c>
      <c r="F19" s="49" t="str">
        <f>Vzorci_vnosov!$A$6</f>
        <v>KVIT</v>
      </c>
      <c r="G19" s="49" t="str">
        <f>Vzorci_vnosov!$A$15</f>
        <v>SO</v>
      </c>
      <c r="H19" s="49" t="str">
        <f>Vzorci_vnosov!$A$5</f>
        <v>52</v>
      </c>
      <c r="I19" s="89" t="s">
        <v>4</v>
      </c>
      <c r="J19" s="49" t="str">
        <f>Vzorci_vnosov!$A$8</f>
        <v>U</v>
      </c>
      <c r="K19" s="49" t="str">
        <f>Vzorci_vnosov!$A$12</f>
        <v>D</v>
      </c>
      <c r="L19" s="51" t="str">
        <f>Vzorci_vnosov!$A$23</f>
        <v>51☺</v>
      </c>
      <c r="M19" s="49" t="str">
        <f>Vzorci_vnosov!$A$12</f>
        <v>D</v>
      </c>
      <c r="N19" s="53" t="str">
        <f>Vzorci_vnosov!$A$11</f>
        <v>X</v>
      </c>
      <c r="O19" s="53" t="str">
        <f>Vzorci_vnosov!$A$32</f>
        <v>Am</v>
      </c>
      <c r="P19" s="49" t="str">
        <f>Vzorci_vnosov!$A$6</f>
        <v>KVIT</v>
      </c>
      <c r="Q19" s="49" t="str">
        <f>Vzorci_vnosov!$A$5</f>
        <v>52</v>
      </c>
      <c r="R19" s="52"/>
      <c r="S19" s="53" t="str">
        <f>Vzorci_vnosov!$A$26</f>
        <v>52¶</v>
      </c>
      <c r="T19" s="52" t="s">
        <v>19</v>
      </c>
      <c r="U19" s="26" t="s">
        <v>7</v>
      </c>
      <c r="V19" s="43">
        <f t="shared" si="1"/>
        <v>1</v>
      </c>
      <c r="W19" s="43">
        <f t="shared" si="2"/>
        <v>1</v>
      </c>
      <c r="X19" s="43">
        <f t="shared" si="3"/>
        <v>1</v>
      </c>
      <c r="Y19" s="43">
        <f t="shared" si="4"/>
        <v>2</v>
      </c>
      <c r="Z19" s="43">
        <f t="shared" si="5"/>
        <v>0</v>
      </c>
      <c r="AA19" s="43">
        <f t="shared" si="6"/>
        <v>1</v>
      </c>
      <c r="AB19" s="43">
        <f t="shared" si="7"/>
        <v>1</v>
      </c>
      <c r="AC19" s="43">
        <f t="shared" si="8"/>
        <v>4</v>
      </c>
      <c r="AD19" s="44">
        <f t="shared" si="9"/>
        <v>-2</v>
      </c>
      <c r="AE19" s="44">
        <f t="shared" si="10"/>
        <v>2</v>
      </c>
      <c r="AF19" s="43">
        <f t="shared" si="11"/>
        <v>3</v>
      </c>
      <c r="AG19" s="11" t="str">
        <f>Vzorci_vnosov!$A$19</f>
        <v>KVIT$</v>
      </c>
      <c r="AH19" s="45" t="str">
        <f t="shared" si="12"/>
        <v>X</v>
      </c>
      <c r="AI19" s="45" t="str">
        <f t="shared" si="13"/>
        <v>T</v>
      </c>
      <c r="AJ19" s="45" t="str">
        <f t="shared" si="14"/>
        <v>☻</v>
      </c>
      <c r="AK19" s="45" t="str">
        <f t="shared" si="15"/>
        <v>T</v>
      </c>
      <c r="AL19" s="45" t="str">
        <f t="shared" si="16"/>
        <v>O</v>
      </c>
      <c r="AM19" s="45" t="str">
        <f t="shared" si="17"/>
        <v>2</v>
      </c>
      <c r="AN19" s="45" t="str">
        <f t="shared" si="18"/>
        <v>1</v>
      </c>
      <c r="AO19" s="45" t="str">
        <f t="shared" si="19"/>
        <v>U</v>
      </c>
      <c r="AP19" s="45" t="str">
        <f t="shared" si="20"/>
        <v>D</v>
      </c>
      <c r="AQ19" s="45" t="str">
        <f t="shared" si="21"/>
        <v>☺</v>
      </c>
      <c r="AR19" s="45" t="str">
        <f t="shared" si="22"/>
        <v>D</v>
      </c>
      <c r="AS19" s="45" t="str">
        <f t="shared" si="23"/>
        <v>X</v>
      </c>
      <c r="AT19" s="45" t="e">
        <f>NA()</f>
        <v>#N/A</v>
      </c>
      <c r="AU19" s="45" t="str">
        <f t="shared" si="24"/>
        <v>m</v>
      </c>
      <c r="AV19" s="45" t="str">
        <f t="shared" si="25"/>
        <v>T</v>
      </c>
      <c r="AW19" s="45" t="str">
        <f t="shared" si="26"/>
        <v>2</v>
      </c>
      <c r="AX19" s="45" t="str">
        <f t="shared" si="27"/>
        <v/>
      </c>
      <c r="AY19" s="45" t="str">
        <f t="shared" si="28"/>
        <v>¶</v>
      </c>
      <c r="BG19" s="46"/>
      <c r="BH19" s="46"/>
      <c r="BI19" s="46"/>
      <c r="BJ19" s="46"/>
      <c r="BK19" s="46"/>
      <c r="BL19" s="46"/>
    </row>
    <row r="20" spans="1:64" ht="19.5" customHeight="1">
      <c r="A20" s="47">
        <v>44001</v>
      </c>
      <c r="B20" s="48" t="str">
        <f t="shared" si="0"/>
        <v>Fri</v>
      </c>
      <c r="C20" s="53" t="str">
        <f>Vzorci_vnosov!$A$11</f>
        <v>X</v>
      </c>
      <c r="D20" s="49" t="str">
        <f>Vzorci_vnosov!$A$6</f>
        <v>KVIT</v>
      </c>
      <c r="E20" s="53" t="str">
        <f>Vzorci_vnosov!$A$11</f>
        <v>X</v>
      </c>
      <c r="F20" s="49" t="str">
        <f>Vzorci_vnosov!$A$6</f>
        <v>KVIT</v>
      </c>
      <c r="G20" s="49" t="str">
        <f>Vzorci_vnosov!$A$15</f>
        <v>SO</v>
      </c>
      <c r="H20" s="53" t="str">
        <f>Vzorci_vnosov!$A$26</f>
        <v>52¶</v>
      </c>
      <c r="I20" s="49" t="str">
        <f>Vzorci_vnosov!$A$5</f>
        <v>52</v>
      </c>
      <c r="J20" s="49" t="str">
        <f>Vzorci_vnosov!$A$6</f>
        <v>KVIT</v>
      </c>
      <c r="K20" s="49" t="str">
        <f>Vzorci_vnosov!$A$12</f>
        <v>D</v>
      </c>
      <c r="L20" s="53" t="str">
        <f>Vzorci_vnosov!$A$11</f>
        <v>X</v>
      </c>
      <c r="M20" s="49" t="str">
        <f>Vzorci_vnosov!$A$5</f>
        <v>52</v>
      </c>
      <c r="N20" s="49" t="str">
        <f>Vzorci_vnosov!$A$12</f>
        <v>D</v>
      </c>
      <c r="O20" s="49" t="str">
        <f>Vzorci_vnosov!$A$8</f>
        <v>U</v>
      </c>
      <c r="P20" s="50" t="str">
        <f>Vzorci_vnosov!$A$7</f>
        <v>KVIT☻</v>
      </c>
      <c r="Q20" s="49" t="str">
        <f>Vzorci_vnosov!$A$5</f>
        <v>52</v>
      </c>
      <c r="R20" s="52"/>
      <c r="S20" s="51" t="str">
        <f>Vzorci_vnosov!$A$23</f>
        <v>51☺</v>
      </c>
      <c r="T20" s="52" t="s">
        <v>32</v>
      </c>
      <c r="U20" s="26" t="str">
        <f>Vzorci_vnosov!$C$3</f>
        <v>ŠOŠ</v>
      </c>
      <c r="V20" s="43">
        <f t="shared" si="1"/>
        <v>1</v>
      </c>
      <c r="W20" s="43">
        <f t="shared" si="2"/>
        <v>1</v>
      </c>
      <c r="X20" s="43">
        <f t="shared" si="3"/>
        <v>0</v>
      </c>
      <c r="Y20" s="43">
        <f t="shared" si="4"/>
        <v>3</v>
      </c>
      <c r="Z20" s="43">
        <f t="shared" si="5"/>
        <v>0</v>
      </c>
      <c r="AA20" s="43">
        <f t="shared" si="6"/>
        <v>1</v>
      </c>
      <c r="AB20" s="43">
        <f t="shared" si="7"/>
        <v>1</v>
      </c>
      <c r="AC20" s="43">
        <f t="shared" si="8"/>
        <v>4</v>
      </c>
      <c r="AD20" s="44">
        <f t="shared" si="9"/>
        <v>-2</v>
      </c>
      <c r="AE20" s="44">
        <f t="shared" si="10"/>
        <v>3</v>
      </c>
      <c r="AF20" s="43">
        <f t="shared" si="11"/>
        <v>3</v>
      </c>
      <c r="AG20" s="12" t="str">
        <f>Vzorci_vnosov!$A$20</f>
        <v>☺</v>
      </c>
      <c r="AH20" s="45" t="str">
        <f t="shared" si="12"/>
        <v>X</v>
      </c>
      <c r="AI20" s="45" t="str">
        <f t="shared" si="13"/>
        <v>T</v>
      </c>
      <c r="AJ20" s="45" t="str">
        <f t="shared" si="14"/>
        <v>X</v>
      </c>
      <c r="AK20" s="45" t="str">
        <f t="shared" si="15"/>
        <v>T</v>
      </c>
      <c r="AL20" s="45" t="str">
        <f t="shared" si="16"/>
        <v>O</v>
      </c>
      <c r="AM20" s="45" t="str">
        <f t="shared" si="17"/>
        <v>¶</v>
      </c>
      <c r="AN20" s="45" t="str">
        <f t="shared" si="18"/>
        <v>2</v>
      </c>
      <c r="AO20" s="45" t="str">
        <f t="shared" si="19"/>
        <v>T</v>
      </c>
      <c r="AP20" s="45" t="str">
        <f t="shared" si="20"/>
        <v>D</v>
      </c>
      <c r="AQ20" s="45" t="str">
        <f t="shared" si="21"/>
        <v>X</v>
      </c>
      <c r="AR20" s="45" t="str">
        <f t="shared" si="22"/>
        <v>2</v>
      </c>
      <c r="AS20" s="45" t="str">
        <f t="shared" si="23"/>
        <v>D</v>
      </c>
      <c r="AT20" s="45" t="e">
        <f>NA()</f>
        <v>#N/A</v>
      </c>
      <c r="AU20" s="45" t="str">
        <f t="shared" si="24"/>
        <v>U</v>
      </c>
      <c r="AV20" s="45" t="str">
        <f t="shared" si="25"/>
        <v>☻</v>
      </c>
      <c r="AW20" s="45" t="str">
        <f t="shared" si="26"/>
        <v>2</v>
      </c>
      <c r="AX20" s="45" t="str">
        <f t="shared" si="27"/>
        <v/>
      </c>
      <c r="AY20" s="45" t="str">
        <f t="shared" si="28"/>
        <v>☺</v>
      </c>
      <c r="BG20" s="46"/>
      <c r="BH20" s="46"/>
      <c r="BI20" s="46"/>
      <c r="BJ20" s="46"/>
      <c r="BK20" s="46"/>
      <c r="BL20" s="46"/>
    </row>
    <row r="21" spans="1:64" ht="19.5" customHeight="1">
      <c r="A21" s="47">
        <v>44002</v>
      </c>
      <c r="B21" s="48" t="str">
        <f t="shared" si="0"/>
        <v>Sat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42" t="str">
        <f>Vzorci_vnosov!$A$21</f>
        <v>☺</v>
      </c>
      <c r="R21" s="52"/>
      <c r="S21" s="52"/>
      <c r="T21" s="52" t="s">
        <v>70</v>
      </c>
      <c r="U21" s="78" t="s">
        <v>27</v>
      </c>
      <c r="V21" s="43">
        <f t="shared" si="1"/>
        <v>0</v>
      </c>
      <c r="W21" s="43">
        <f t="shared" si="2"/>
        <v>1</v>
      </c>
      <c r="X21" s="43">
        <f t="shared" si="3"/>
        <v>0</v>
      </c>
      <c r="Y21" s="43">
        <f t="shared" si="4"/>
        <v>0</v>
      </c>
      <c r="Z21" s="43">
        <f t="shared" si="5"/>
        <v>0</v>
      </c>
      <c r="AA21" s="43">
        <f t="shared" si="6"/>
        <v>0</v>
      </c>
      <c r="AB21" s="43">
        <f t="shared" si="7"/>
        <v>0</v>
      </c>
      <c r="AC21" s="43">
        <f t="shared" si="8"/>
        <v>0</v>
      </c>
      <c r="AD21" s="44">
        <f t="shared" si="9"/>
        <v>13</v>
      </c>
      <c r="AE21" s="44">
        <f t="shared" si="10"/>
        <v>0</v>
      </c>
      <c r="AF21" s="43">
        <f t="shared" si="11"/>
        <v>0</v>
      </c>
      <c r="AG21" s="13" t="str">
        <f>Vzorci_vnosov!$A$21</f>
        <v>☺</v>
      </c>
      <c r="AH21" s="45" t="str">
        <f t="shared" si="12"/>
        <v/>
      </c>
      <c r="AI21" s="45" t="str">
        <f t="shared" si="13"/>
        <v/>
      </c>
      <c r="AJ21" s="45" t="str">
        <f t="shared" si="14"/>
        <v/>
      </c>
      <c r="AK21" s="45" t="str">
        <f t="shared" si="15"/>
        <v/>
      </c>
      <c r="AL21" s="45" t="str">
        <f t="shared" si="16"/>
        <v/>
      </c>
      <c r="AM21" s="45" t="str">
        <f t="shared" si="17"/>
        <v/>
      </c>
      <c r="AN21" s="45" t="str">
        <f t="shared" si="18"/>
        <v/>
      </c>
      <c r="AO21" s="45" t="str">
        <f t="shared" si="19"/>
        <v/>
      </c>
      <c r="AP21" s="45" t="str">
        <f t="shared" si="20"/>
        <v/>
      </c>
      <c r="AQ21" s="45" t="str">
        <f t="shared" si="21"/>
        <v/>
      </c>
      <c r="AR21" s="45" t="str">
        <f t="shared" si="22"/>
        <v/>
      </c>
      <c r="AS21" s="45" t="str">
        <f t="shared" si="23"/>
        <v/>
      </c>
      <c r="AT21" s="45" t="e">
        <f>NA()</f>
        <v>#N/A</v>
      </c>
      <c r="AU21" s="45" t="str">
        <f t="shared" si="24"/>
        <v/>
      </c>
      <c r="AV21" s="45" t="str">
        <f t="shared" si="25"/>
        <v/>
      </c>
      <c r="AW21" s="45" t="str">
        <f t="shared" si="26"/>
        <v>☺</v>
      </c>
      <c r="AX21" s="45" t="str">
        <f t="shared" si="27"/>
        <v/>
      </c>
      <c r="AY21" s="45" t="str">
        <f t="shared" si="28"/>
        <v/>
      </c>
      <c r="BG21" s="46"/>
      <c r="BH21" s="46"/>
      <c r="BI21" s="46"/>
      <c r="BJ21" s="46"/>
      <c r="BK21" s="46"/>
      <c r="BL21" s="46"/>
    </row>
    <row r="22" spans="1:64" ht="19.5" customHeight="1">
      <c r="A22" s="47">
        <v>44003</v>
      </c>
      <c r="B22" s="48" t="str">
        <f t="shared" si="0"/>
        <v>Sun</v>
      </c>
      <c r="C22" s="52"/>
      <c r="D22" s="52"/>
      <c r="E22" s="52"/>
      <c r="F22" s="52"/>
      <c r="G22" s="52"/>
      <c r="H22" s="42" t="str">
        <f>Vzorci_vnosov!$A$21</f>
        <v>☺</v>
      </c>
      <c r="I22" s="52"/>
      <c r="J22" s="52"/>
      <c r="K22" s="52"/>
      <c r="L22" s="52"/>
      <c r="M22" s="52"/>
      <c r="N22" s="52"/>
      <c r="O22" s="52"/>
      <c r="P22" s="41" t="str">
        <f>Vzorci_vnosov!$A$14</f>
        <v>☻</v>
      </c>
      <c r="Q22" s="52"/>
      <c r="R22" s="52"/>
      <c r="S22" s="52"/>
      <c r="T22" s="52" t="s">
        <v>11</v>
      </c>
      <c r="U22" s="78" t="s">
        <v>23</v>
      </c>
      <c r="V22" s="43">
        <f t="shared" si="1"/>
        <v>1</v>
      </c>
      <c r="W22" s="43">
        <f t="shared" si="2"/>
        <v>1</v>
      </c>
      <c r="X22" s="43">
        <f t="shared" si="3"/>
        <v>0</v>
      </c>
      <c r="Y22" s="43">
        <f t="shared" si="4"/>
        <v>0</v>
      </c>
      <c r="Z22" s="43">
        <f t="shared" si="5"/>
        <v>0</v>
      </c>
      <c r="AA22" s="43">
        <f t="shared" si="6"/>
        <v>0</v>
      </c>
      <c r="AB22" s="43">
        <f t="shared" si="7"/>
        <v>0</v>
      </c>
      <c r="AC22" s="43">
        <f t="shared" si="8"/>
        <v>0</v>
      </c>
      <c r="AD22" s="44">
        <f t="shared" si="9"/>
        <v>12</v>
      </c>
      <c r="AE22" s="44">
        <f t="shared" si="10"/>
        <v>0</v>
      </c>
      <c r="AF22" s="43">
        <f t="shared" si="11"/>
        <v>0</v>
      </c>
      <c r="AG22" s="14" t="str">
        <f>Vzorci_vnosov!$A$22</f>
        <v>U☺</v>
      </c>
      <c r="AH22" s="45" t="str">
        <f t="shared" si="12"/>
        <v/>
      </c>
      <c r="AI22" s="45" t="str">
        <f t="shared" si="13"/>
        <v/>
      </c>
      <c r="AJ22" s="45" t="str">
        <f t="shared" si="14"/>
        <v/>
      </c>
      <c r="AK22" s="45" t="str">
        <f t="shared" si="15"/>
        <v/>
      </c>
      <c r="AL22" s="45" t="str">
        <f t="shared" si="16"/>
        <v/>
      </c>
      <c r="AM22" s="45" t="str">
        <f t="shared" si="17"/>
        <v>☺</v>
      </c>
      <c r="AN22" s="45" t="str">
        <f t="shared" si="18"/>
        <v/>
      </c>
      <c r="AO22" s="45" t="str">
        <f t="shared" si="19"/>
        <v/>
      </c>
      <c r="AP22" s="45" t="str">
        <f t="shared" si="20"/>
        <v/>
      </c>
      <c r="AQ22" s="45" t="str">
        <f t="shared" si="21"/>
        <v/>
      </c>
      <c r="AR22" s="45" t="str">
        <f t="shared" si="22"/>
        <v/>
      </c>
      <c r="AS22" s="45" t="str">
        <f t="shared" si="23"/>
        <v/>
      </c>
      <c r="AT22" s="45" t="e">
        <f>NA()</f>
        <v>#N/A</v>
      </c>
      <c r="AU22" s="45" t="str">
        <f t="shared" si="24"/>
        <v/>
      </c>
      <c r="AV22" s="45" t="str">
        <f t="shared" si="25"/>
        <v>☻</v>
      </c>
      <c r="AW22" s="45" t="str">
        <f t="shared" si="26"/>
        <v/>
      </c>
      <c r="AX22" s="45" t="str">
        <f t="shared" si="27"/>
        <v/>
      </c>
      <c r="AY22" s="45" t="str">
        <f t="shared" si="28"/>
        <v/>
      </c>
      <c r="BG22" s="46"/>
      <c r="BH22" s="46"/>
      <c r="BI22" s="46"/>
      <c r="BJ22" s="46"/>
      <c r="BK22" s="46"/>
      <c r="BL22" s="46"/>
    </row>
    <row r="23" spans="1:64" ht="19.5" customHeight="1">
      <c r="A23" s="47">
        <v>44004</v>
      </c>
      <c r="B23" s="48" t="str">
        <f t="shared" si="0"/>
        <v>Mon</v>
      </c>
      <c r="C23" s="53" t="str">
        <f>Vzorci_vnosov!$A$11</f>
        <v>X</v>
      </c>
      <c r="D23" s="52" t="s">
        <v>75</v>
      </c>
      <c r="E23" s="49" t="str">
        <f>Vzorci_vnosov!$A$6</f>
        <v>KVIT</v>
      </c>
      <c r="F23" s="49" t="str">
        <f>Vzorci_vnosov!$A$12</f>
        <v>D</v>
      </c>
      <c r="G23" s="49" t="str">
        <f>Vzorci_vnosov!$A$12</f>
        <v>D</v>
      </c>
      <c r="H23" s="53" t="str">
        <f>Vzorci_vnosov!$A$11</f>
        <v>X</v>
      </c>
      <c r="I23" s="49" t="str">
        <f>Vzorci_vnosov!$A$5</f>
        <v>52</v>
      </c>
      <c r="J23" s="50" t="str">
        <f>Vzorci_vnosov!$A$7</f>
        <v>KVIT☻</v>
      </c>
      <c r="K23" s="49" t="str">
        <f>Vzorci_vnosov!$A$12</f>
        <v>D</v>
      </c>
      <c r="L23" s="49" t="str">
        <f>Vzorci_vnosov!$A$12</f>
        <v>D</v>
      </c>
      <c r="M23" s="49" t="str">
        <f>Vzorci_vnosov!$A$5</f>
        <v>52</v>
      </c>
      <c r="N23" s="51" t="str">
        <f>Vzorci_vnosov!$A$23</f>
        <v>51☺</v>
      </c>
      <c r="O23" s="49" t="str">
        <f>Vzorci_vnosov!$A$13</f>
        <v>BOL</v>
      </c>
      <c r="P23" s="53" t="str">
        <f>Vzorci_vnosov!$A$11</f>
        <v>X</v>
      </c>
      <c r="Q23" s="53" t="str">
        <f>Vzorci_vnosov!$A$26</f>
        <v>52¶</v>
      </c>
      <c r="R23" s="52"/>
      <c r="S23" s="89" t="s">
        <v>4</v>
      </c>
      <c r="T23" s="52" t="s">
        <v>23</v>
      </c>
      <c r="U23" s="26" t="str">
        <f>Vzorci_vnosov!$C$4</f>
        <v>PIN</v>
      </c>
      <c r="V23" s="43">
        <f t="shared" si="1"/>
        <v>1</v>
      </c>
      <c r="W23" s="43">
        <f t="shared" si="2"/>
        <v>1</v>
      </c>
      <c r="X23" s="43">
        <f t="shared" si="3"/>
        <v>1</v>
      </c>
      <c r="Y23" s="43">
        <f t="shared" si="4"/>
        <v>2</v>
      </c>
      <c r="Z23" s="43">
        <f t="shared" si="5"/>
        <v>0</v>
      </c>
      <c r="AA23" s="43">
        <f t="shared" si="6"/>
        <v>1</v>
      </c>
      <c r="AB23" s="43">
        <f t="shared" si="7"/>
        <v>0</v>
      </c>
      <c r="AC23" s="43">
        <f t="shared" si="8"/>
        <v>2</v>
      </c>
      <c r="AD23" s="44">
        <f t="shared" si="9"/>
        <v>-2</v>
      </c>
      <c r="AE23" s="44">
        <f t="shared" si="10"/>
        <v>3</v>
      </c>
      <c r="AF23" s="43">
        <f t="shared" si="11"/>
        <v>3</v>
      </c>
      <c r="AG23" s="14" t="str">
        <f>Vzorci_vnosov!$A$23</f>
        <v>51☺</v>
      </c>
      <c r="AH23" s="45" t="str">
        <f t="shared" si="12"/>
        <v>X</v>
      </c>
      <c r="AI23" s="45" t="str">
        <f t="shared" si="13"/>
        <v>F</v>
      </c>
      <c r="AJ23" s="45" t="str">
        <f t="shared" si="14"/>
        <v>T</v>
      </c>
      <c r="AK23" s="45" t="str">
        <f t="shared" si="15"/>
        <v>D</v>
      </c>
      <c r="AL23" s="45" t="str">
        <f t="shared" si="16"/>
        <v>D</v>
      </c>
      <c r="AM23" s="45" t="str">
        <f t="shared" si="17"/>
        <v>X</v>
      </c>
      <c r="AN23" s="45" t="str">
        <f t="shared" si="18"/>
        <v>2</v>
      </c>
      <c r="AO23" s="45" t="str">
        <f t="shared" si="19"/>
        <v>☻</v>
      </c>
      <c r="AP23" s="45" t="str">
        <f t="shared" si="20"/>
        <v>D</v>
      </c>
      <c r="AQ23" s="45" t="str">
        <f t="shared" si="21"/>
        <v>D</v>
      </c>
      <c r="AR23" s="45" t="str">
        <f t="shared" si="22"/>
        <v>2</v>
      </c>
      <c r="AS23" s="45" t="str">
        <f t="shared" si="23"/>
        <v>☺</v>
      </c>
      <c r="AT23" s="45" t="e">
        <f>NA()</f>
        <v>#N/A</v>
      </c>
      <c r="AU23" s="45" t="str">
        <f t="shared" si="24"/>
        <v>L</v>
      </c>
      <c r="AV23" s="45" t="str">
        <f t="shared" si="25"/>
        <v>X</v>
      </c>
      <c r="AW23" s="45" t="str">
        <f t="shared" si="26"/>
        <v>¶</v>
      </c>
      <c r="AX23" s="45" t="str">
        <f t="shared" si="27"/>
        <v/>
      </c>
      <c r="AY23" s="45" t="str">
        <f t="shared" si="28"/>
        <v>1</v>
      </c>
      <c r="BG23" s="46"/>
      <c r="BH23" s="46"/>
      <c r="BI23" s="46"/>
      <c r="BJ23" s="46"/>
      <c r="BK23" s="46"/>
      <c r="BL23" s="46"/>
    </row>
    <row r="24" spans="1:64" ht="19.5" customHeight="1">
      <c r="A24" s="47">
        <v>44005</v>
      </c>
      <c r="B24" s="48" t="str">
        <f t="shared" si="0"/>
        <v>Tue</v>
      </c>
      <c r="C24" s="53" t="str">
        <f>Vzorci_vnosov!$A$11</f>
        <v>X</v>
      </c>
      <c r="D24" s="49" t="str">
        <f>Vzorci_vnosov!$A$12</f>
        <v>D</v>
      </c>
      <c r="E24" s="49" t="str">
        <f>Vzorci_vnosov!$A$6</f>
        <v>KVIT</v>
      </c>
      <c r="F24" s="49" t="str">
        <f>Vzorci_vnosov!$A$12</f>
        <v>D</v>
      </c>
      <c r="G24" s="49" t="str">
        <f>Vzorci_vnosov!$A$12</f>
        <v>D</v>
      </c>
      <c r="H24" s="53" t="str">
        <f>Vzorci_vnosov!$A$26</f>
        <v>52¶</v>
      </c>
      <c r="I24" s="49" t="str">
        <f>Vzorci_vnosov!$A$5</f>
        <v>52</v>
      </c>
      <c r="J24" s="53" t="str">
        <f>Vzorci_vnosov!$A$11</f>
        <v>X</v>
      </c>
      <c r="K24" s="49" t="str">
        <f>Vzorci_vnosov!$A$12</f>
        <v>D</v>
      </c>
      <c r="L24" s="49" t="str">
        <f>Vzorci_vnosov!$A$12</f>
        <v>D</v>
      </c>
      <c r="M24" s="49" t="str">
        <f>Vzorci_vnosov!$A$5</f>
        <v>52</v>
      </c>
      <c r="N24" s="53" t="str">
        <f>Vzorci_vnosov!$A$11</f>
        <v>X</v>
      </c>
      <c r="O24" s="49" t="str">
        <f>Vzorci_vnosov!$A$13</f>
        <v>BOL</v>
      </c>
      <c r="P24" s="50" t="str">
        <f>Vzorci_vnosov!$A$7</f>
        <v>KVIT☻</v>
      </c>
      <c r="Q24" s="49" t="str">
        <f>Vzorci_vnosov!$A$8</f>
        <v>U</v>
      </c>
      <c r="R24" s="52"/>
      <c r="S24" s="51" t="str">
        <f>Vzorci_vnosov!$A$23</f>
        <v>51☺</v>
      </c>
      <c r="T24" s="52" t="s">
        <v>32</v>
      </c>
      <c r="U24" s="26" t="s">
        <v>13</v>
      </c>
      <c r="V24" s="43">
        <f t="shared" si="1"/>
        <v>1</v>
      </c>
      <c r="W24" s="43">
        <f t="shared" si="2"/>
        <v>1</v>
      </c>
      <c r="X24" s="43">
        <f t="shared" si="3"/>
        <v>0</v>
      </c>
      <c r="Y24" s="43">
        <f t="shared" si="4"/>
        <v>2</v>
      </c>
      <c r="Z24" s="43">
        <f t="shared" si="5"/>
        <v>0</v>
      </c>
      <c r="AA24" s="43">
        <f t="shared" si="6"/>
        <v>1</v>
      </c>
      <c r="AB24" s="43">
        <f t="shared" si="7"/>
        <v>1</v>
      </c>
      <c r="AC24" s="43">
        <f t="shared" si="8"/>
        <v>2</v>
      </c>
      <c r="AD24" s="44">
        <f t="shared" si="9"/>
        <v>-2</v>
      </c>
      <c r="AE24" s="44">
        <f t="shared" si="10"/>
        <v>3</v>
      </c>
      <c r="AF24" s="43">
        <f t="shared" si="11"/>
        <v>2</v>
      </c>
      <c r="AG24" s="14" t="str">
        <f>Vzorci_vnosov!$A$24</f>
        <v>52☺</v>
      </c>
      <c r="AH24" s="45" t="str">
        <f t="shared" si="12"/>
        <v>X</v>
      </c>
      <c r="AI24" s="45" t="str">
        <f t="shared" si="13"/>
        <v>D</v>
      </c>
      <c r="AJ24" s="45" t="str">
        <f t="shared" si="14"/>
        <v>T</v>
      </c>
      <c r="AK24" s="45" t="str">
        <f t="shared" si="15"/>
        <v>D</v>
      </c>
      <c r="AL24" s="45" t="str">
        <f t="shared" si="16"/>
        <v>D</v>
      </c>
      <c r="AM24" s="45" t="str">
        <f t="shared" si="17"/>
        <v>¶</v>
      </c>
      <c r="AN24" s="45" t="str">
        <f t="shared" si="18"/>
        <v>2</v>
      </c>
      <c r="AO24" s="45" t="str">
        <f t="shared" si="19"/>
        <v>X</v>
      </c>
      <c r="AP24" s="45" t="str">
        <f t="shared" si="20"/>
        <v>D</v>
      </c>
      <c r="AQ24" s="45" t="str">
        <f t="shared" si="21"/>
        <v>D</v>
      </c>
      <c r="AR24" s="45" t="str">
        <f t="shared" si="22"/>
        <v>2</v>
      </c>
      <c r="AS24" s="45" t="str">
        <f t="shared" si="23"/>
        <v>X</v>
      </c>
      <c r="AT24" s="45" t="e">
        <f>NA()</f>
        <v>#N/A</v>
      </c>
      <c r="AU24" s="45" t="str">
        <f t="shared" si="24"/>
        <v>L</v>
      </c>
      <c r="AV24" s="45" t="str">
        <f t="shared" si="25"/>
        <v>☻</v>
      </c>
      <c r="AW24" s="45" t="str">
        <f t="shared" si="26"/>
        <v>U</v>
      </c>
      <c r="AX24" s="45" t="str">
        <f t="shared" si="27"/>
        <v/>
      </c>
      <c r="AY24" s="45" t="str">
        <f t="shared" si="28"/>
        <v>☺</v>
      </c>
      <c r="BG24" s="46"/>
      <c r="BH24" s="46"/>
      <c r="BI24" s="46"/>
      <c r="BJ24" s="46"/>
      <c r="BK24" s="46"/>
      <c r="BL24" s="46"/>
    </row>
    <row r="25" spans="1:64" ht="19.5" customHeight="1">
      <c r="A25" s="47">
        <v>44006</v>
      </c>
      <c r="B25" s="48" t="str">
        <f t="shared" si="0"/>
        <v>Wed</v>
      </c>
      <c r="C25" s="53" t="str">
        <f>Vzorci_vnosov!$A$11</f>
        <v>X</v>
      </c>
      <c r="D25" s="49" t="str">
        <f>Vzorci_vnosov!$A$12</f>
        <v>D</v>
      </c>
      <c r="E25" s="50" t="str">
        <f>Vzorci_vnosov!$A$7</f>
        <v>KVIT☻</v>
      </c>
      <c r="F25" s="49" t="str">
        <f>Vzorci_vnosov!$A$12</f>
        <v>D</v>
      </c>
      <c r="G25" s="49" t="str">
        <f>Vzorci_vnosov!$A$12</f>
        <v>D</v>
      </c>
      <c r="H25" s="53" t="str">
        <f>Vzorci_vnosov!$A$35</f>
        <v>Ta</v>
      </c>
      <c r="I25" s="49" t="str">
        <f>Vzorci_vnosov!$A$5</f>
        <v>52</v>
      </c>
      <c r="J25" s="49" t="str">
        <f>Vzorci_vnosov!$A$6</f>
        <v>KVIT</v>
      </c>
      <c r="K25" s="49" t="str">
        <f>Vzorci_vnosov!$A$12</f>
        <v>D</v>
      </c>
      <c r="L25" s="49" t="str">
        <f>Vzorci_vnosov!$A$12</f>
        <v>D</v>
      </c>
      <c r="M25" s="49" t="str">
        <f>Vzorci_vnosov!$A$12</f>
        <v>D</v>
      </c>
      <c r="N25" s="49" t="str">
        <f>Vzorci_vnosov!$A$6</f>
        <v>KVIT</v>
      </c>
      <c r="O25" s="53" t="str">
        <f>Vzorci_vnosov!$A$26</f>
        <v>52¶</v>
      </c>
      <c r="P25" s="53" t="str">
        <f>Vzorci_vnosov!$A$11</f>
        <v>X</v>
      </c>
      <c r="Q25" s="51" t="str">
        <f>Vzorci_vnosov!$A$23</f>
        <v>51☺</v>
      </c>
      <c r="R25" s="52"/>
      <c r="S25" s="53" t="str">
        <f>Vzorci_vnosov!$A$11</f>
        <v>X</v>
      </c>
      <c r="T25" s="52" t="s">
        <v>28</v>
      </c>
      <c r="U25" s="26" t="s">
        <v>23</v>
      </c>
      <c r="V25" s="43">
        <f t="shared" si="1"/>
        <v>1</v>
      </c>
      <c r="W25" s="43">
        <f t="shared" si="2"/>
        <v>1</v>
      </c>
      <c r="X25" s="43">
        <f t="shared" si="3"/>
        <v>0</v>
      </c>
      <c r="Y25" s="43">
        <f t="shared" si="4"/>
        <v>1</v>
      </c>
      <c r="Z25" s="43">
        <f t="shared" si="5"/>
        <v>0</v>
      </c>
      <c r="AA25" s="43">
        <f t="shared" si="6"/>
        <v>1</v>
      </c>
      <c r="AB25" s="43">
        <f t="shared" si="7"/>
        <v>0</v>
      </c>
      <c r="AC25" s="43">
        <f t="shared" si="8"/>
        <v>3</v>
      </c>
      <c r="AD25" s="44">
        <f t="shared" si="9"/>
        <v>-2</v>
      </c>
      <c r="AE25" s="44">
        <f t="shared" si="10"/>
        <v>3</v>
      </c>
      <c r="AF25" s="43">
        <f t="shared" si="11"/>
        <v>1</v>
      </c>
      <c r="AG25" s="8" t="str">
        <f>Vzorci_vnosov!$A$25</f>
        <v>51¶</v>
      </c>
      <c r="AH25" s="45" t="str">
        <f t="shared" si="12"/>
        <v>X</v>
      </c>
      <c r="AI25" s="45" t="str">
        <f t="shared" si="13"/>
        <v>D</v>
      </c>
      <c r="AJ25" s="45" t="str">
        <f t="shared" si="14"/>
        <v>☻</v>
      </c>
      <c r="AK25" s="45" t="str">
        <f t="shared" si="15"/>
        <v>D</v>
      </c>
      <c r="AL25" s="45" t="str">
        <f t="shared" si="16"/>
        <v>D</v>
      </c>
      <c r="AM25" s="45" t="str">
        <f t="shared" si="17"/>
        <v>a</v>
      </c>
      <c r="AN25" s="45" t="str">
        <f t="shared" si="18"/>
        <v>2</v>
      </c>
      <c r="AO25" s="45" t="str">
        <f t="shared" si="19"/>
        <v>T</v>
      </c>
      <c r="AP25" s="45" t="str">
        <f t="shared" si="20"/>
        <v>D</v>
      </c>
      <c r="AQ25" s="45" t="str">
        <f t="shared" si="21"/>
        <v>D</v>
      </c>
      <c r="AR25" s="45" t="str">
        <f t="shared" si="22"/>
        <v>D</v>
      </c>
      <c r="AS25" s="45" t="str">
        <f t="shared" si="23"/>
        <v>T</v>
      </c>
      <c r="AT25" s="45" t="e">
        <f>NA()</f>
        <v>#N/A</v>
      </c>
      <c r="AU25" s="45" t="str">
        <f t="shared" si="24"/>
        <v>¶</v>
      </c>
      <c r="AV25" s="45" t="str">
        <f t="shared" si="25"/>
        <v>X</v>
      </c>
      <c r="AW25" s="45" t="str">
        <f t="shared" si="26"/>
        <v>☺</v>
      </c>
      <c r="AX25" s="45" t="str">
        <f t="shared" si="27"/>
        <v/>
      </c>
      <c r="AY25" s="45" t="str">
        <f t="shared" si="28"/>
        <v>X</v>
      </c>
      <c r="BG25" s="46"/>
      <c r="BH25" s="46"/>
      <c r="BI25" s="46"/>
      <c r="BJ25" s="46"/>
      <c r="BK25" s="46"/>
      <c r="BL25" s="46"/>
    </row>
    <row r="26" spans="1:64" ht="19.5" customHeight="1">
      <c r="A26" s="47">
        <v>44007</v>
      </c>
      <c r="B26" s="39" t="str">
        <f t="shared" si="0"/>
        <v>Thu</v>
      </c>
      <c r="C26" s="91"/>
      <c r="D26" s="91"/>
      <c r="E26" s="91"/>
      <c r="F26" s="91"/>
      <c r="G26" s="91"/>
      <c r="H26" s="42" t="str">
        <f>Vzorci_vnosov!$A$21</f>
        <v>☺</v>
      </c>
      <c r="I26" s="91"/>
      <c r="J26" s="91"/>
      <c r="K26" s="41" t="str">
        <f>Vzorci_vnosov!$A$14</f>
        <v>☻</v>
      </c>
      <c r="L26" s="91"/>
      <c r="M26" s="91"/>
      <c r="N26" s="91"/>
      <c r="O26" s="91"/>
      <c r="P26" s="91"/>
      <c r="Q26" s="91"/>
      <c r="R26" s="91"/>
      <c r="S26" s="91"/>
      <c r="T26" s="91" t="s">
        <v>11</v>
      </c>
      <c r="U26" s="91" t="s">
        <v>5</v>
      </c>
      <c r="V26" s="43">
        <f t="shared" si="1"/>
        <v>1</v>
      </c>
      <c r="W26" s="43">
        <f t="shared" si="2"/>
        <v>1</v>
      </c>
      <c r="X26" s="43">
        <f t="shared" si="3"/>
        <v>0</v>
      </c>
      <c r="Y26" s="43">
        <f t="shared" si="4"/>
        <v>0</v>
      </c>
      <c r="Z26" s="43">
        <f t="shared" si="5"/>
        <v>0</v>
      </c>
      <c r="AA26" s="43">
        <f t="shared" si="6"/>
        <v>0</v>
      </c>
      <c r="AB26" s="43">
        <f t="shared" si="7"/>
        <v>0</v>
      </c>
      <c r="AC26" s="43">
        <f t="shared" si="8"/>
        <v>0</v>
      </c>
      <c r="AD26" s="44">
        <f t="shared" si="9"/>
        <v>12</v>
      </c>
      <c r="AE26" s="44">
        <f t="shared" si="10"/>
        <v>0</v>
      </c>
      <c r="AF26" s="43">
        <f t="shared" si="11"/>
        <v>0</v>
      </c>
      <c r="AG26" s="8" t="str">
        <f>Vzorci_vnosov!$A$26</f>
        <v>52¶</v>
      </c>
      <c r="AH26" s="45" t="str">
        <f t="shared" si="12"/>
        <v/>
      </c>
      <c r="AI26" s="45" t="str">
        <f t="shared" si="13"/>
        <v/>
      </c>
      <c r="AJ26" s="45" t="str">
        <f t="shared" si="14"/>
        <v/>
      </c>
      <c r="AK26" s="45" t="str">
        <f t="shared" si="15"/>
        <v/>
      </c>
      <c r="AL26" s="45" t="str">
        <f t="shared" si="16"/>
        <v/>
      </c>
      <c r="AM26" s="45" t="str">
        <f t="shared" si="17"/>
        <v>☺</v>
      </c>
      <c r="AN26" s="45" t="str">
        <f t="shared" si="18"/>
        <v/>
      </c>
      <c r="AO26" s="45" t="str">
        <f t="shared" si="19"/>
        <v/>
      </c>
      <c r="AP26" s="45" t="str">
        <f t="shared" si="20"/>
        <v>☻</v>
      </c>
      <c r="AQ26" s="45" t="str">
        <f t="shared" si="21"/>
        <v/>
      </c>
      <c r="AR26" s="45" t="str">
        <f t="shared" si="22"/>
        <v/>
      </c>
      <c r="AS26" s="45" t="str">
        <f t="shared" si="23"/>
        <v/>
      </c>
      <c r="AT26" s="45" t="e">
        <f>NA()</f>
        <v>#N/A</v>
      </c>
      <c r="AU26" s="45" t="str">
        <f t="shared" si="24"/>
        <v/>
      </c>
      <c r="AV26" s="45" t="str">
        <f t="shared" si="25"/>
        <v/>
      </c>
      <c r="AW26" s="45" t="str">
        <f t="shared" si="26"/>
        <v/>
      </c>
      <c r="AX26" s="45" t="str">
        <f t="shared" si="27"/>
        <v/>
      </c>
      <c r="AY26" s="45" t="str">
        <f t="shared" si="28"/>
        <v/>
      </c>
      <c r="BG26" s="46"/>
      <c r="BH26" s="46"/>
      <c r="BI26" s="46"/>
      <c r="BJ26" s="46"/>
      <c r="BK26" s="46"/>
      <c r="BL26" s="46"/>
    </row>
    <row r="27" spans="1:64" ht="19.5" customHeight="1">
      <c r="A27" s="47">
        <v>44008</v>
      </c>
      <c r="B27" s="48" t="str">
        <f t="shared" si="0"/>
        <v>Fri</v>
      </c>
      <c r="C27" s="53" t="str">
        <f>Vzorci_vnosov!$A$11</f>
        <v>X</v>
      </c>
      <c r="D27" s="49" t="str">
        <f>Vzorci_vnosov!$A$12</f>
        <v>D</v>
      </c>
      <c r="E27" s="49" t="str">
        <f>Vzorci_vnosov!$A$6</f>
        <v>KVIT</v>
      </c>
      <c r="F27" s="49" t="str">
        <f>Vzorci_vnosov!$A$12</f>
        <v>D</v>
      </c>
      <c r="G27" s="49" t="str">
        <f>Vzorci_vnosov!$A$12</f>
        <v>D</v>
      </c>
      <c r="H27" s="53" t="str">
        <f>Vzorci_vnosov!$A$11</f>
        <v>X</v>
      </c>
      <c r="I27" s="51" t="str">
        <f>Vzorci_vnosov!$A$23</f>
        <v>51☺</v>
      </c>
      <c r="J27" s="50" t="str">
        <f>Vzorci_vnosov!$A$7</f>
        <v>KVIT☻</v>
      </c>
      <c r="K27" s="53" t="str">
        <f>Vzorci_vnosov!$A$11</f>
        <v>X</v>
      </c>
      <c r="L27" s="49" t="str">
        <f>Vzorci_vnosov!$A$12</f>
        <v>D</v>
      </c>
      <c r="M27" s="49" t="str">
        <f>Vzorci_vnosov!$A$5</f>
        <v>52</v>
      </c>
      <c r="N27" s="49" t="str">
        <f>Vzorci_vnosov!$A$12</f>
        <v>D</v>
      </c>
      <c r="O27" s="49" t="str">
        <f>Vzorci_vnosov!$A$12</f>
        <v>D</v>
      </c>
      <c r="P27" s="49" t="str">
        <f>Vzorci_vnosov!$A$12</f>
        <v>D</v>
      </c>
      <c r="Q27" s="49" t="str">
        <f>Vzorci_vnosov!$A$8</f>
        <v>U</v>
      </c>
      <c r="R27" s="52"/>
      <c r="S27" s="89" t="s">
        <v>4</v>
      </c>
      <c r="T27" s="52" t="s">
        <v>13</v>
      </c>
      <c r="U27" s="78" t="s">
        <v>28</v>
      </c>
      <c r="V27" s="43">
        <f t="shared" si="1"/>
        <v>1</v>
      </c>
      <c r="W27" s="43">
        <f t="shared" si="2"/>
        <v>1</v>
      </c>
      <c r="X27" s="43">
        <f t="shared" si="3"/>
        <v>1</v>
      </c>
      <c r="Y27" s="43">
        <f t="shared" si="4"/>
        <v>1</v>
      </c>
      <c r="Z27" s="43">
        <f t="shared" si="5"/>
        <v>0</v>
      </c>
      <c r="AA27" s="43">
        <f t="shared" si="6"/>
        <v>0</v>
      </c>
      <c r="AB27" s="43">
        <f t="shared" si="7"/>
        <v>1</v>
      </c>
      <c r="AC27" s="43">
        <f t="shared" si="8"/>
        <v>2</v>
      </c>
      <c r="AD27" s="44">
        <f t="shared" si="9"/>
        <v>-2</v>
      </c>
      <c r="AE27" s="44">
        <f t="shared" si="10"/>
        <v>3</v>
      </c>
      <c r="AF27" s="43">
        <f t="shared" si="11"/>
        <v>2</v>
      </c>
      <c r="AG27" s="15" t="str">
        <f>Vzorci_vnosov!$A$27</f>
        <v>KVIT☺</v>
      </c>
      <c r="AH27" s="45" t="str">
        <f t="shared" si="12"/>
        <v>X</v>
      </c>
      <c r="AI27" s="45" t="str">
        <f t="shared" si="13"/>
        <v>D</v>
      </c>
      <c r="AJ27" s="45" t="str">
        <f t="shared" si="14"/>
        <v>T</v>
      </c>
      <c r="AK27" s="45" t="str">
        <f t="shared" si="15"/>
        <v>D</v>
      </c>
      <c r="AL27" s="45" t="str">
        <f t="shared" si="16"/>
        <v>D</v>
      </c>
      <c r="AM27" s="45" t="str">
        <f t="shared" si="17"/>
        <v>X</v>
      </c>
      <c r="AN27" s="45" t="str">
        <f t="shared" si="18"/>
        <v>☺</v>
      </c>
      <c r="AO27" s="45" t="str">
        <f t="shared" si="19"/>
        <v>☻</v>
      </c>
      <c r="AP27" s="45" t="str">
        <f t="shared" si="20"/>
        <v>X</v>
      </c>
      <c r="AQ27" s="45" t="str">
        <f t="shared" si="21"/>
        <v>D</v>
      </c>
      <c r="AR27" s="45" t="str">
        <f t="shared" si="22"/>
        <v>2</v>
      </c>
      <c r="AS27" s="45" t="str">
        <f t="shared" si="23"/>
        <v>D</v>
      </c>
      <c r="AT27" s="45" t="e">
        <f>NA()</f>
        <v>#N/A</v>
      </c>
      <c r="AU27" s="45" t="str">
        <f t="shared" si="24"/>
        <v>D</v>
      </c>
      <c r="AV27" s="45" t="str">
        <f t="shared" si="25"/>
        <v>D</v>
      </c>
      <c r="AW27" s="45" t="str">
        <f t="shared" si="26"/>
        <v>U</v>
      </c>
      <c r="AX27" s="45" t="str">
        <f t="shared" si="27"/>
        <v/>
      </c>
      <c r="AY27" s="45" t="str">
        <f t="shared" si="28"/>
        <v>1</v>
      </c>
      <c r="BG27" s="46"/>
      <c r="BH27" s="46"/>
      <c r="BI27" s="46"/>
      <c r="BJ27" s="46"/>
      <c r="BK27" s="46"/>
      <c r="BL27" s="46"/>
    </row>
    <row r="28" spans="1:64" ht="19.5" customHeight="1">
      <c r="A28" s="47">
        <v>44009</v>
      </c>
      <c r="B28" s="48" t="str">
        <f t="shared" si="0"/>
        <v>Sat</v>
      </c>
      <c r="C28" s="52"/>
      <c r="D28" s="52"/>
      <c r="E28" s="52"/>
      <c r="F28" s="52"/>
      <c r="G28" s="52"/>
      <c r="H28" s="52"/>
      <c r="I28" s="52"/>
      <c r="J28" s="52"/>
      <c r="K28" s="41" t="str">
        <f>Vzorci_vnosov!$A$14</f>
        <v>☻</v>
      </c>
      <c r="L28" s="52"/>
      <c r="M28" s="52"/>
      <c r="N28" s="52"/>
      <c r="O28" s="52"/>
      <c r="P28" s="52"/>
      <c r="Q28" s="52"/>
      <c r="R28" s="52"/>
      <c r="S28" s="42" t="str">
        <f>Vzorci_vnosov!$A$21</f>
        <v>☺</v>
      </c>
      <c r="T28" s="52" t="s">
        <v>32</v>
      </c>
      <c r="U28" s="78" t="s">
        <v>27</v>
      </c>
      <c r="V28" s="43">
        <f t="shared" si="1"/>
        <v>1</v>
      </c>
      <c r="W28" s="43">
        <f t="shared" si="2"/>
        <v>1</v>
      </c>
      <c r="X28" s="43">
        <f t="shared" si="3"/>
        <v>0</v>
      </c>
      <c r="Y28" s="43">
        <f t="shared" si="4"/>
        <v>0</v>
      </c>
      <c r="Z28" s="43">
        <f t="shared" si="5"/>
        <v>0</v>
      </c>
      <c r="AA28" s="43">
        <f t="shared" si="6"/>
        <v>0</v>
      </c>
      <c r="AB28" s="43">
        <f t="shared" si="7"/>
        <v>0</v>
      </c>
      <c r="AC28" s="43">
        <f t="shared" si="8"/>
        <v>0</v>
      </c>
      <c r="AD28" s="44">
        <f t="shared" si="9"/>
        <v>12</v>
      </c>
      <c r="AE28" s="44">
        <f t="shared" si="10"/>
        <v>0</v>
      </c>
      <c r="AF28" s="43">
        <f t="shared" si="11"/>
        <v>0</v>
      </c>
      <c r="AG28" s="16" t="str">
        <f>Vzorci_vnosov!$A$28</f>
        <v>KO</v>
      </c>
      <c r="AH28" s="45" t="str">
        <f t="shared" si="12"/>
        <v/>
      </c>
      <c r="AI28" s="45" t="str">
        <f t="shared" si="13"/>
        <v/>
      </c>
      <c r="AJ28" s="45" t="str">
        <f t="shared" si="14"/>
        <v/>
      </c>
      <c r="AK28" s="45" t="str">
        <f t="shared" si="15"/>
        <v/>
      </c>
      <c r="AL28" s="45" t="str">
        <f t="shared" si="16"/>
        <v/>
      </c>
      <c r="AM28" s="45" t="str">
        <f t="shared" si="17"/>
        <v/>
      </c>
      <c r="AN28" s="45" t="str">
        <f t="shared" si="18"/>
        <v/>
      </c>
      <c r="AO28" s="45" t="str">
        <f t="shared" si="19"/>
        <v/>
      </c>
      <c r="AP28" s="45" t="str">
        <f t="shared" si="20"/>
        <v>☻</v>
      </c>
      <c r="AQ28" s="45" t="str">
        <f t="shared" si="21"/>
        <v/>
      </c>
      <c r="AR28" s="45" t="str">
        <f t="shared" si="22"/>
        <v/>
      </c>
      <c r="AS28" s="45" t="str">
        <f t="shared" si="23"/>
        <v/>
      </c>
      <c r="AT28" s="45" t="e">
        <f>NA()</f>
        <v>#N/A</v>
      </c>
      <c r="AU28" s="45" t="str">
        <f t="shared" si="24"/>
        <v/>
      </c>
      <c r="AV28" s="45" t="str">
        <f t="shared" si="25"/>
        <v/>
      </c>
      <c r="AW28" s="45" t="str">
        <f t="shared" si="26"/>
        <v/>
      </c>
      <c r="AX28" s="45" t="str">
        <f t="shared" si="27"/>
        <v/>
      </c>
      <c r="AY28" s="45" t="str">
        <f t="shared" si="28"/>
        <v>☺</v>
      </c>
      <c r="BG28" s="46"/>
      <c r="BH28" s="46"/>
      <c r="BI28" s="46"/>
      <c r="BJ28" s="46"/>
      <c r="BK28" s="46"/>
      <c r="BL28" s="46"/>
    </row>
    <row r="29" spans="1:64" ht="19.5" customHeight="1">
      <c r="A29" s="47">
        <v>44010</v>
      </c>
      <c r="B29" s="48" t="str">
        <f t="shared" si="0"/>
        <v>Sun</v>
      </c>
      <c r="C29" s="52"/>
      <c r="D29" s="41" t="str">
        <f>Vzorci_vnosov!$A$14</f>
        <v>☻</v>
      </c>
      <c r="E29" s="52"/>
      <c r="F29" s="52"/>
      <c r="G29" s="52"/>
      <c r="H29" s="52"/>
      <c r="I29" s="42" t="str">
        <f>Vzorci_vnosov!$A$21</f>
        <v>☺</v>
      </c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 t="s">
        <v>13</v>
      </c>
      <c r="U29" s="78" t="s">
        <v>27</v>
      </c>
      <c r="V29" s="43">
        <f t="shared" si="1"/>
        <v>1</v>
      </c>
      <c r="W29" s="43">
        <f t="shared" si="2"/>
        <v>1</v>
      </c>
      <c r="X29" s="43">
        <f t="shared" si="3"/>
        <v>0</v>
      </c>
      <c r="Y29" s="43">
        <f t="shared" si="4"/>
        <v>0</v>
      </c>
      <c r="Z29" s="43">
        <f t="shared" si="5"/>
        <v>0</v>
      </c>
      <c r="AA29" s="43">
        <f t="shared" si="6"/>
        <v>0</v>
      </c>
      <c r="AB29" s="43">
        <f t="shared" si="7"/>
        <v>0</v>
      </c>
      <c r="AC29" s="43">
        <f t="shared" si="8"/>
        <v>0</v>
      </c>
      <c r="AD29" s="44">
        <f t="shared" si="9"/>
        <v>12</v>
      </c>
      <c r="AE29" s="44">
        <f t="shared" si="10"/>
        <v>0</v>
      </c>
      <c r="AF29" s="43">
        <f t="shared" si="11"/>
        <v>0</v>
      </c>
      <c r="AG29" s="16" t="str">
        <f>Vzorci_vnosov!$A$29</f>
        <v>Rt</v>
      </c>
      <c r="AH29" s="45" t="str">
        <f t="shared" si="12"/>
        <v/>
      </c>
      <c r="AI29" s="45" t="str">
        <f t="shared" si="13"/>
        <v>☻</v>
      </c>
      <c r="AJ29" s="45" t="str">
        <f t="shared" si="14"/>
        <v/>
      </c>
      <c r="AK29" s="45" t="str">
        <f t="shared" si="15"/>
        <v/>
      </c>
      <c r="AL29" s="45" t="str">
        <f t="shared" si="16"/>
        <v/>
      </c>
      <c r="AM29" s="45" t="str">
        <f t="shared" si="17"/>
        <v/>
      </c>
      <c r="AN29" s="45" t="str">
        <f t="shared" si="18"/>
        <v>☺</v>
      </c>
      <c r="AO29" s="45" t="str">
        <f t="shared" si="19"/>
        <v/>
      </c>
      <c r="AP29" s="45" t="str">
        <f t="shared" si="20"/>
        <v/>
      </c>
      <c r="AQ29" s="45" t="str">
        <f t="shared" si="21"/>
        <v/>
      </c>
      <c r="AR29" s="45" t="str">
        <f t="shared" si="22"/>
        <v/>
      </c>
      <c r="AS29" s="45" t="str">
        <f t="shared" si="23"/>
        <v/>
      </c>
      <c r="AT29" s="45" t="e">
        <f>NA()</f>
        <v>#N/A</v>
      </c>
      <c r="AU29" s="45" t="str">
        <f t="shared" si="24"/>
        <v/>
      </c>
      <c r="AV29" s="45" t="str">
        <f t="shared" si="25"/>
        <v/>
      </c>
      <c r="AW29" s="45" t="str">
        <f t="shared" si="26"/>
        <v/>
      </c>
      <c r="AX29" s="45" t="str">
        <f t="shared" si="27"/>
        <v/>
      </c>
      <c r="AY29" s="45" t="str">
        <f t="shared" si="28"/>
        <v/>
      </c>
      <c r="BG29" s="46"/>
      <c r="BH29" s="46"/>
      <c r="BI29" s="46"/>
      <c r="BJ29" s="46"/>
      <c r="BK29" s="46"/>
      <c r="BL29" s="46"/>
    </row>
    <row r="30" spans="1:64" ht="19.5" customHeight="1">
      <c r="A30" s="47">
        <v>44011</v>
      </c>
      <c r="B30" s="48" t="str">
        <f t="shared" si="0"/>
        <v>Mon</v>
      </c>
      <c r="C30" s="53" t="str">
        <f>Vzorci_vnosov!$A$11</f>
        <v>X</v>
      </c>
      <c r="D30" s="53" t="str">
        <f>Vzorci_vnosov!$A$11</f>
        <v>X</v>
      </c>
      <c r="E30" s="49" t="str">
        <f>Vzorci_vnosov!$A$6</f>
        <v>KVIT</v>
      </c>
      <c r="F30" s="49" t="str">
        <f>Vzorci_vnosov!$A$12</f>
        <v>D</v>
      </c>
      <c r="G30" s="49" t="str">
        <f>Vzorci_vnosov!$A$12</f>
        <v>D</v>
      </c>
      <c r="H30" s="49" t="str">
        <f>Vzorci_vnosov!$A$12</f>
        <v>D</v>
      </c>
      <c r="I30" s="53" t="str">
        <f>Vzorci_vnosov!$A$11</f>
        <v>X</v>
      </c>
      <c r="J30" s="50" t="str">
        <f>Vzorci_vnosov!$A$7</f>
        <v>KVIT☻</v>
      </c>
      <c r="K30" s="53" t="str">
        <f>Vzorci_vnosov!$A$26</f>
        <v>52¶</v>
      </c>
      <c r="L30" s="49" t="str">
        <f>Vzorci_vnosov!$A$12</f>
        <v>D</v>
      </c>
      <c r="M30" s="49" t="str">
        <f>Vzorci_vnosov!$A$5</f>
        <v>52</v>
      </c>
      <c r="N30" s="53" t="str">
        <f>Vzorci_vnosov!$A$25</f>
        <v>51¶</v>
      </c>
      <c r="O30" s="49" t="str">
        <f>Vzorci_vnosov!$A$8</f>
        <v>U</v>
      </c>
      <c r="P30" s="49" t="str">
        <f>Vzorci_vnosov!$A$5</f>
        <v>52</v>
      </c>
      <c r="Q30" s="49" t="str">
        <f>Vzorci_vnosov!$A$8</f>
        <v>U</v>
      </c>
      <c r="R30" s="52"/>
      <c r="S30" s="89" t="s">
        <v>4</v>
      </c>
      <c r="T30" s="52" t="s">
        <v>70</v>
      </c>
      <c r="U30" s="26" t="str">
        <f>Vzorci_vnosov!$C$4</f>
        <v>PIN</v>
      </c>
      <c r="V30" s="43">
        <f t="shared" si="1"/>
        <v>1</v>
      </c>
      <c r="W30" s="43">
        <f t="shared" si="2"/>
        <v>0</v>
      </c>
      <c r="X30" s="43">
        <f t="shared" si="3"/>
        <v>1</v>
      </c>
      <c r="Y30" s="43">
        <f t="shared" si="4"/>
        <v>2</v>
      </c>
      <c r="Z30" s="43">
        <f t="shared" si="5"/>
        <v>1</v>
      </c>
      <c r="AA30" s="43">
        <f t="shared" si="6"/>
        <v>1</v>
      </c>
      <c r="AB30" s="43">
        <f t="shared" si="7"/>
        <v>2</v>
      </c>
      <c r="AC30" s="43">
        <f t="shared" si="8"/>
        <v>2</v>
      </c>
      <c r="AD30" s="44">
        <f t="shared" si="9"/>
        <v>-2</v>
      </c>
      <c r="AE30" s="44">
        <f t="shared" si="10"/>
        <v>3</v>
      </c>
      <c r="AF30" s="43">
        <f t="shared" si="11"/>
        <v>3</v>
      </c>
      <c r="AG30" s="5" t="str">
        <f>Vzorci_vnosov!$A$30</f>
        <v>Rt☻</v>
      </c>
      <c r="AH30" s="45" t="str">
        <f t="shared" si="12"/>
        <v>X</v>
      </c>
      <c r="AI30" s="45" t="str">
        <f t="shared" si="13"/>
        <v>X</v>
      </c>
      <c r="AJ30" s="45" t="str">
        <f t="shared" si="14"/>
        <v>T</v>
      </c>
      <c r="AK30" s="45" t="str">
        <f t="shared" si="15"/>
        <v>D</v>
      </c>
      <c r="AL30" s="45" t="str">
        <f t="shared" si="16"/>
        <v>D</v>
      </c>
      <c r="AM30" s="45" t="str">
        <f t="shared" si="17"/>
        <v>D</v>
      </c>
      <c r="AN30" s="45" t="str">
        <f t="shared" si="18"/>
        <v>X</v>
      </c>
      <c r="AO30" s="45" t="str">
        <f t="shared" si="19"/>
        <v>☻</v>
      </c>
      <c r="AP30" s="45" t="str">
        <f t="shared" si="20"/>
        <v>¶</v>
      </c>
      <c r="AQ30" s="45" t="str">
        <f t="shared" si="21"/>
        <v>D</v>
      </c>
      <c r="AR30" s="45" t="str">
        <f t="shared" si="22"/>
        <v>2</v>
      </c>
      <c r="AS30" s="45" t="str">
        <f t="shared" si="23"/>
        <v>¶</v>
      </c>
      <c r="AT30" s="45" t="e">
        <f>NA()</f>
        <v>#N/A</v>
      </c>
      <c r="AU30" s="45" t="str">
        <f t="shared" si="24"/>
        <v>U</v>
      </c>
      <c r="AV30" s="45" t="str">
        <f t="shared" si="25"/>
        <v>2</v>
      </c>
      <c r="AW30" s="45" t="str">
        <f t="shared" si="26"/>
        <v>U</v>
      </c>
      <c r="AX30" s="45" t="str">
        <f t="shared" si="27"/>
        <v/>
      </c>
      <c r="AY30" s="45" t="str">
        <f t="shared" si="28"/>
        <v>1</v>
      </c>
      <c r="BG30" s="46"/>
      <c r="BH30" s="46"/>
      <c r="BI30" s="46"/>
      <c r="BJ30" s="46"/>
      <c r="BK30" s="46"/>
      <c r="BL30" s="46"/>
    </row>
    <row r="31" spans="1:64" ht="19.5" customHeight="1">
      <c r="A31" s="47">
        <v>44012</v>
      </c>
      <c r="B31" s="48" t="str">
        <f t="shared" si="0"/>
        <v>Tue</v>
      </c>
      <c r="C31" s="53" t="str">
        <f>Vzorci_vnosov!$A$11</f>
        <v>X</v>
      </c>
      <c r="D31" s="49" t="str">
        <f>Vzorci_vnosov!$A$6</f>
        <v>KVIT</v>
      </c>
      <c r="E31" s="49" t="str">
        <f>Vzorci_vnosov!$A$6</f>
        <v>KVIT</v>
      </c>
      <c r="F31" s="53" t="str">
        <f>Vzorci_vnosov!$A$32</f>
        <v>Am</v>
      </c>
      <c r="G31" s="49" t="str">
        <f>Vzorci_vnosov!$A$12</f>
        <v>D</v>
      </c>
      <c r="H31" s="49" t="str">
        <f>Vzorci_vnosov!$A$12</f>
        <v>D</v>
      </c>
      <c r="I31" s="89" t="s">
        <v>4</v>
      </c>
      <c r="J31" s="53" t="str">
        <f>Vzorci_vnosov!$A$11</f>
        <v>X</v>
      </c>
      <c r="K31" s="50" t="str">
        <f>Vzorci_vnosov!$A$7</f>
        <v>KVIT☻</v>
      </c>
      <c r="L31" s="49" t="str">
        <f>Vzorci_vnosov!$A$12</f>
        <v>D</v>
      </c>
      <c r="M31" s="49" t="str">
        <f>Vzorci_vnosov!$A$5</f>
        <v>52</v>
      </c>
      <c r="N31" s="49" t="str">
        <f>Vzorci_vnosov!$A$6</f>
        <v>KVIT</v>
      </c>
      <c r="O31" s="53" t="str">
        <f>Vzorci_vnosov!$A$26</f>
        <v>52¶</v>
      </c>
      <c r="P31" s="49" t="str">
        <f>Vzorci_vnosov!$A$5</f>
        <v>52</v>
      </c>
      <c r="Q31" s="49" t="str">
        <f>Vzorci_vnosov!$A$8</f>
        <v>U</v>
      </c>
      <c r="R31" s="52"/>
      <c r="S31" s="89" t="s">
        <v>4</v>
      </c>
      <c r="T31" s="52" t="s">
        <v>71</v>
      </c>
      <c r="U31" s="26" t="str">
        <f>$S$1</f>
        <v>JNK</v>
      </c>
      <c r="V31" s="43">
        <f t="shared" si="1"/>
        <v>1</v>
      </c>
      <c r="W31" s="43">
        <f t="shared" si="2"/>
        <v>0</v>
      </c>
      <c r="X31" s="43">
        <f t="shared" si="3"/>
        <v>2</v>
      </c>
      <c r="Y31" s="43">
        <f t="shared" si="4"/>
        <v>2</v>
      </c>
      <c r="Z31" s="43">
        <f t="shared" si="5"/>
        <v>0</v>
      </c>
      <c r="AA31" s="43">
        <f t="shared" si="6"/>
        <v>1</v>
      </c>
      <c r="AB31" s="43">
        <f t="shared" si="7"/>
        <v>1</v>
      </c>
      <c r="AC31" s="43">
        <f t="shared" si="8"/>
        <v>4</v>
      </c>
      <c r="AD31" s="44">
        <f t="shared" si="9"/>
        <v>-2</v>
      </c>
      <c r="AE31" s="44">
        <f t="shared" si="10"/>
        <v>2</v>
      </c>
      <c r="AF31" s="43">
        <f t="shared" si="11"/>
        <v>4</v>
      </c>
      <c r="AG31" s="17" t="str">
        <f>Vzorci_vnosov!$A$31</f>
        <v>Rt☺</v>
      </c>
      <c r="AH31" s="45" t="str">
        <f t="shared" si="12"/>
        <v>X</v>
      </c>
      <c r="AI31" s="45" t="str">
        <f t="shared" si="13"/>
        <v>T</v>
      </c>
      <c r="AJ31" s="45" t="str">
        <f t="shared" si="14"/>
        <v>T</v>
      </c>
      <c r="AK31" s="45" t="str">
        <f t="shared" si="15"/>
        <v>m</v>
      </c>
      <c r="AL31" s="45" t="str">
        <f t="shared" si="16"/>
        <v>D</v>
      </c>
      <c r="AM31" s="45" t="str">
        <f t="shared" si="17"/>
        <v>D</v>
      </c>
      <c r="AN31" s="45" t="str">
        <f t="shared" si="18"/>
        <v>1</v>
      </c>
      <c r="AO31" s="45" t="str">
        <f t="shared" si="19"/>
        <v>X</v>
      </c>
      <c r="AP31" s="45" t="str">
        <f t="shared" si="20"/>
        <v>☻</v>
      </c>
      <c r="AQ31" s="45" t="str">
        <f t="shared" si="21"/>
        <v>D</v>
      </c>
      <c r="AR31" s="45" t="str">
        <f t="shared" si="22"/>
        <v>2</v>
      </c>
      <c r="AS31" s="45" t="str">
        <f t="shared" si="23"/>
        <v>T</v>
      </c>
      <c r="AT31" s="45" t="e">
        <f>NA()</f>
        <v>#N/A</v>
      </c>
      <c r="AU31" s="45" t="str">
        <f t="shared" si="24"/>
        <v>¶</v>
      </c>
      <c r="AV31" s="45" t="str">
        <f t="shared" si="25"/>
        <v>2</v>
      </c>
      <c r="AW31" s="45" t="str">
        <f t="shared" si="26"/>
        <v>U</v>
      </c>
      <c r="AX31" s="45" t="str">
        <f t="shared" si="27"/>
        <v/>
      </c>
      <c r="AY31" s="45" t="str">
        <f t="shared" si="28"/>
        <v>1</v>
      </c>
      <c r="BG31" s="46"/>
      <c r="BH31" s="46"/>
      <c r="BI31" s="46"/>
      <c r="BJ31" s="46"/>
      <c r="BK31" s="46"/>
      <c r="BL31" s="46"/>
    </row>
    <row r="32" spans="1:64" ht="19.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8" t="str">
        <f>Vzorci_vnosov!$A$32</f>
        <v>Am</v>
      </c>
      <c r="AH32" s="45" t="str">
        <f t="shared" si="12"/>
        <v/>
      </c>
      <c r="AI32" s="45" t="str">
        <f t="shared" si="13"/>
        <v/>
      </c>
      <c r="AJ32" s="45" t="str">
        <f t="shared" si="14"/>
        <v/>
      </c>
      <c r="AK32" s="45" t="str">
        <f t="shared" si="15"/>
        <v/>
      </c>
      <c r="AL32" s="45" t="str">
        <f t="shared" si="16"/>
        <v/>
      </c>
      <c r="AM32" s="45" t="str">
        <f t="shared" si="17"/>
        <v/>
      </c>
      <c r="AN32" s="45" t="str">
        <f t="shared" si="18"/>
        <v/>
      </c>
      <c r="AO32" s="45" t="str">
        <f t="shared" si="19"/>
        <v/>
      </c>
      <c r="AP32" s="45" t="str">
        <f t="shared" si="20"/>
        <v/>
      </c>
      <c r="AQ32" s="45" t="str">
        <f t="shared" si="21"/>
        <v/>
      </c>
      <c r="AR32" s="45" t="str">
        <f t="shared" si="22"/>
        <v/>
      </c>
      <c r="AS32" s="45" t="str">
        <f t="shared" si="23"/>
        <v/>
      </c>
      <c r="AT32" s="45" t="e">
        <f>NA()</f>
        <v>#N/A</v>
      </c>
      <c r="AU32" s="45" t="str">
        <f t="shared" si="24"/>
        <v/>
      </c>
      <c r="AV32" s="45" t="str">
        <f t="shared" si="25"/>
        <v/>
      </c>
      <c r="AW32" s="45" t="str">
        <f t="shared" si="26"/>
        <v/>
      </c>
      <c r="AX32" s="45" t="str">
        <f t="shared" si="27"/>
        <v/>
      </c>
      <c r="AY32" s="45" t="str">
        <f t="shared" si="28"/>
        <v/>
      </c>
      <c r="BG32" s="46"/>
      <c r="BH32" s="46"/>
      <c r="BI32" s="46"/>
      <c r="BJ32" s="46"/>
      <c r="BK32" s="46"/>
      <c r="BL32" s="46"/>
    </row>
    <row r="33" spans="1:64" ht="12.75" customHeight="1">
      <c r="AG33" s="5" t="str">
        <f>Vzorci_vnosov!$A$33</f>
        <v>Am☻</v>
      </c>
    </row>
    <row r="34" spans="1:64" ht="12.75" customHeight="1">
      <c r="C34" s="6">
        <f>$C$1</f>
        <v>0</v>
      </c>
      <c r="D34" s="6" t="str">
        <f>$D$1</f>
        <v>ŠOŠ</v>
      </c>
      <c r="E34" s="6" t="str">
        <f>$E$1</f>
        <v>PIN</v>
      </c>
      <c r="F34" s="6" t="str">
        <f>$F$1</f>
        <v>KON</v>
      </c>
      <c r="G34" s="6" t="str">
        <f>$G$1</f>
        <v>ORO</v>
      </c>
      <c r="H34" s="6" t="str">
        <f>$H$1</f>
        <v>MIO</v>
      </c>
      <c r="I34" s="6" t="str">
        <f>$I$1</f>
        <v>BOŽ</v>
      </c>
      <c r="J34" s="6" t="str">
        <f>$J$1</f>
        <v>TOM</v>
      </c>
      <c r="K34" s="6" t="str">
        <f>$K$1</f>
        <v>MŠŠ</v>
      </c>
      <c r="L34" s="6" t="str">
        <f>$L$1</f>
        <v>ŽIV</v>
      </c>
      <c r="M34" s="6" t="str">
        <f>$M$1</f>
        <v>TAL</v>
      </c>
      <c r="N34" s="6" t="str">
        <f>$N$1</f>
        <v>PIR</v>
      </c>
      <c r="O34" s="6" t="str">
        <f>$O$1</f>
        <v>HOL</v>
      </c>
      <c r="P34" s="6" t="str">
        <f>$P$1</f>
        <v>BUT</v>
      </c>
      <c r="Q34" s="6" t="str">
        <f>$Q$1</f>
        <v>ŽRJ</v>
      </c>
      <c r="R34" s="6" t="str">
        <f>$R$1</f>
        <v>NOV3</v>
      </c>
      <c r="S34" s="6" t="str">
        <f>$S$1</f>
        <v>JNK</v>
      </c>
      <c r="AG34" s="17" t="str">
        <f>Vzorci_vnosov!$A$34</f>
        <v>Am☺</v>
      </c>
    </row>
    <row r="35" spans="1:64" ht="17" customHeight="1">
      <c r="B35" s="64" t="str">
        <f>Vzorci_vnosov!$A$20</f>
        <v>☺</v>
      </c>
      <c r="C35" s="65">
        <f t="shared" ref="C35:N35" si="29">COUNTIF(AH2:AH32,"☺")</f>
        <v>0</v>
      </c>
      <c r="D35" s="65">
        <f t="shared" si="29"/>
        <v>0</v>
      </c>
      <c r="E35" s="65">
        <f t="shared" si="29"/>
        <v>0</v>
      </c>
      <c r="F35" s="65">
        <f t="shared" si="29"/>
        <v>0</v>
      </c>
      <c r="G35" s="65">
        <f t="shared" si="29"/>
        <v>3</v>
      </c>
      <c r="H35" s="65">
        <f t="shared" si="29"/>
        <v>2</v>
      </c>
      <c r="I35" s="65">
        <f t="shared" si="29"/>
        <v>4</v>
      </c>
      <c r="J35" s="65">
        <f t="shared" si="29"/>
        <v>0</v>
      </c>
      <c r="K35" s="65">
        <f t="shared" si="29"/>
        <v>0</v>
      </c>
      <c r="L35" s="65">
        <f t="shared" si="29"/>
        <v>4</v>
      </c>
      <c r="M35" s="65">
        <f t="shared" si="29"/>
        <v>0</v>
      </c>
      <c r="N35" s="65">
        <f t="shared" si="29"/>
        <v>2</v>
      </c>
      <c r="O35" s="65">
        <f>COUNTIF(AU2:AU32,"☺")</f>
        <v>0</v>
      </c>
      <c r="P35" s="65">
        <f>COUNTIF(AV2:AV32,"☺")</f>
        <v>0</v>
      </c>
      <c r="Q35" s="65">
        <f>COUNTIF(AW2:AW32,"☺")</f>
        <v>4</v>
      </c>
      <c r="R35" s="65">
        <f>COUNTIF(AX2:AX32,"☺")</f>
        <v>0</v>
      </c>
      <c r="S35" s="65">
        <f>COUNTIF(AY2:AY32,"☺")</f>
        <v>3</v>
      </c>
      <c r="AG35" s="8" t="str">
        <f>Vzorci_vnosov!$A$35</f>
        <v>Ta</v>
      </c>
    </row>
    <row r="36" spans="1:64" ht="17" customHeight="1">
      <c r="A36" s="66"/>
      <c r="B36" s="8" t="str">
        <f>Vzorci_vnosov!$A$16</f>
        <v>☻</v>
      </c>
      <c r="C36" s="65">
        <f t="shared" ref="C36:N36" si="30">COUNTIF(AH2:AH32,"☻")</f>
        <v>0</v>
      </c>
      <c r="D36" s="65">
        <f t="shared" si="30"/>
        <v>5</v>
      </c>
      <c r="E36" s="65">
        <f t="shared" si="30"/>
        <v>4</v>
      </c>
      <c r="F36" s="65">
        <f t="shared" si="30"/>
        <v>4</v>
      </c>
      <c r="G36" s="65">
        <f t="shared" si="30"/>
        <v>0</v>
      </c>
      <c r="H36" s="65">
        <f t="shared" si="30"/>
        <v>0</v>
      </c>
      <c r="I36" s="65">
        <f t="shared" si="30"/>
        <v>0</v>
      </c>
      <c r="J36" s="65">
        <f t="shared" si="30"/>
        <v>4</v>
      </c>
      <c r="K36" s="65">
        <f t="shared" si="30"/>
        <v>4</v>
      </c>
      <c r="L36" s="65">
        <f t="shared" si="30"/>
        <v>0</v>
      </c>
      <c r="M36" s="65">
        <f t="shared" si="30"/>
        <v>0</v>
      </c>
      <c r="N36" s="65">
        <f t="shared" si="30"/>
        <v>3</v>
      </c>
      <c r="O36" s="65">
        <f>COUNTIF(AU2:AU32,"☻")</f>
        <v>0</v>
      </c>
      <c r="P36" s="65">
        <f>COUNTIF(AV2:AV32,"☻")</f>
        <v>4</v>
      </c>
      <c r="Q36" s="65">
        <f>COUNTIF(AW2:AW32,"☻")</f>
        <v>0</v>
      </c>
      <c r="R36" s="65">
        <f>COUNTIF(AX2:AX32,"☻")</f>
        <v>0</v>
      </c>
      <c r="S36" s="65">
        <f>COUNTIF(AY2:AY32,"☻")</f>
        <v>0</v>
      </c>
      <c r="T36" s="65"/>
      <c r="U36" s="67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BG36" s="68"/>
      <c r="BH36" s="68"/>
      <c r="BI36" s="68"/>
      <c r="BJ36" s="68"/>
      <c r="BK36" s="68"/>
      <c r="BL36" s="68"/>
    </row>
    <row r="37" spans="1:64" ht="17" customHeight="1">
      <c r="A37" s="66"/>
      <c r="B37" s="18" t="str">
        <f>Vzorci_vnosov!$A$42</f>
        <v>Σ</v>
      </c>
      <c r="C37" s="70">
        <f t="shared" ref="C37:S37" si="31">SUM(C35:C36)</f>
        <v>0</v>
      </c>
      <c r="D37" s="70">
        <f t="shared" si="31"/>
        <v>5</v>
      </c>
      <c r="E37" s="70">
        <f t="shared" si="31"/>
        <v>4</v>
      </c>
      <c r="F37" s="70">
        <f t="shared" si="31"/>
        <v>4</v>
      </c>
      <c r="G37" s="70">
        <f t="shared" si="31"/>
        <v>3</v>
      </c>
      <c r="H37" s="70">
        <f t="shared" si="31"/>
        <v>2</v>
      </c>
      <c r="I37" s="70">
        <f t="shared" si="31"/>
        <v>4</v>
      </c>
      <c r="J37" s="70">
        <f t="shared" si="31"/>
        <v>4</v>
      </c>
      <c r="K37" s="70">
        <f t="shared" si="31"/>
        <v>4</v>
      </c>
      <c r="L37" s="70">
        <f t="shared" si="31"/>
        <v>4</v>
      </c>
      <c r="M37" s="70">
        <f t="shared" si="31"/>
        <v>0</v>
      </c>
      <c r="N37" s="70">
        <f t="shared" si="31"/>
        <v>5</v>
      </c>
      <c r="O37" s="70">
        <f t="shared" si="31"/>
        <v>0</v>
      </c>
      <c r="P37" s="70">
        <f t="shared" si="31"/>
        <v>4</v>
      </c>
      <c r="Q37" s="70">
        <f t="shared" si="31"/>
        <v>4</v>
      </c>
      <c r="R37" s="70">
        <f t="shared" si="31"/>
        <v>0</v>
      </c>
      <c r="S37" s="70">
        <f t="shared" si="31"/>
        <v>3</v>
      </c>
      <c r="T37" s="65"/>
      <c r="U37" s="67"/>
      <c r="V37" s="34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BG37" s="68"/>
      <c r="BH37" s="68"/>
      <c r="BI37" s="68"/>
      <c r="BJ37" s="68"/>
      <c r="BK37" s="68"/>
      <c r="BL37" s="68"/>
    </row>
    <row r="38" spans="1:64" ht="17" customHeight="1">
      <c r="A38" s="66"/>
      <c r="B38" s="5" t="str">
        <f>Vzorci_vnosov!$A$6</f>
        <v>KVIT</v>
      </c>
      <c r="C38" s="65">
        <f t="shared" ref="C38:S38" si="32">COUNTIF(C2:C32,"KVIT")+COUNTIF(C2:C32,"51KVIT")+COUNTIF(C2:C32,"52KVIT")+COUNTIF(C2:C32,"KVIT$")+COUNTIF(C2:C32,"KVIT☻")+COUNTIF(C2:C32,"KVIT☺")</f>
        <v>0</v>
      </c>
      <c r="D38" s="65">
        <f t="shared" si="32"/>
        <v>9</v>
      </c>
      <c r="E38" s="65">
        <f t="shared" si="32"/>
        <v>14</v>
      </c>
      <c r="F38" s="65">
        <f t="shared" si="32"/>
        <v>10</v>
      </c>
      <c r="G38" s="65">
        <f t="shared" si="32"/>
        <v>0</v>
      </c>
      <c r="H38" s="65">
        <f t="shared" si="32"/>
        <v>0</v>
      </c>
      <c r="I38" s="65">
        <f t="shared" si="32"/>
        <v>0</v>
      </c>
      <c r="J38" s="65">
        <f t="shared" si="32"/>
        <v>9</v>
      </c>
      <c r="K38" s="65">
        <f t="shared" si="32"/>
        <v>3</v>
      </c>
      <c r="L38" s="65">
        <f t="shared" si="32"/>
        <v>0</v>
      </c>
      <c r="M38" s="65">
        <f t="shared" si="32"/>
        <v>0</v>
      </c>
      <c r="N38" s="65">
        <f t="shared" si="32"/>
        <v>7</v>
      </c>
      <c r="O38" s="65">
        <f t="shared" si="32"/>
        <v>0</v>
      </c>
      <c r="P38" s="65">
        <f t="shared" si="32"/>
        <v>6</v>
      </c>
      <c r="Q38" s="65">
        <f t="shared" si="32"/>
        <v>0</v>
      </c>
      <c r="R38" s="65">
        <f t="shared" si="32"/>
        <v>0</v>
      </c>
      <c r="S38" s="65">
        <f t="shared" si="32"/>
        <v>0</v>
      </c>
      <c r="T38" s="65"/>
      <c r="U38" s="65"/>
      <c r="V38" s="34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BG38" s="68"/>
      <c r="BH38" s="68"/>
      <c r="BI38" s="68"/>
      <c r="BJ38" s="68"/>
      <c r="BK38" s="68"/>
      <c r="BL38" s="68"/>
    </row>
    <row r="39" spans="1:64" ht="17" customHeight="1">
      <c r="A39" s="66"/>
      <c r="B39" s="19" t="str">
        <f>Vzorci_vnosov!$A$43</f>
        <v>$</v>
      </c>
      <c r="C39" s="65">
        <f t="shared" ref="C39:S39" si="33">COUNTIF(C2:C32,"51$")+COUNTIF(C2:C32,"52$")+COUNTIF(C2:C32,"kvit$")</f>
        <v>0</v>
      </c>
      <c r="D39" s="65">
        <f t="shared" si="33"/>
        <v>0</v>
      </c>
      <c r="E39" s="65">
        <f t="shared" si="33"/>
        <v>0</v>
      </c>
      <c r="F39" s="65">
        <f t="shared" si="33"/>
        <v>0</v>
      </c>
      <c r="G39" s="65">
        <f t="shared" si="33"/>
        <v>0</v>
      </c>
      <c r="H39" s="65">
        <f t="shared" si="33"/>
        <v>0</v>
      </c>
      <c r="I39" s="65">
        <f t="shared" si="33"/>
        <v>0</v>
      </c>
      <c r="J39" s="65">
        <f t="shared" si="33"/>
        <v>0</v>
      </c>
      <c r="K39" s="65">
        <f t="shared" si="33"/>
        <v>0</v>
      </c>
      <c r="L39" s="65">
        <f t="shared" si="33"/>
        <v>0</v>
      </c>
      <c r="M39" s="65">
        <f t="shared" si="33"/>
        <v>0</v>
      </c>
      <c r="N39" s="65">
        <f t="shared" si="33"/>
        <v>0</v>
      </c>
      <c r="O39" s="65">
        <f t="shared" si="33"/>
        <v>0</v>
      </c>
      <c r="P39" s="65">
        <f t="shared" si="33"/>
        <v>0</v>
      </c>
      <c r="Q39" s="65">
        <f t="shared" si="33"/>
        <v>0</v>
      </c>
      <c r="R39" s="65">
        <f t="shared" si="33"/>
        <v>0</v>
      </c>
      <c r="S39" s="65">
        <f t="shared" si="33"/>
        <v>0</v>
      </c>
      <c r="T39" s="65"/>
      <c r="U39" s="65"/>
      <c r="V39" s="34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68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BG39" s="71"/>
      <c r="BH39" s="71"/>
      <c r="BI39" s="71"/>
      <c r="BJ39" s="71"/>
      <c r="BK39" s="71"/>
      <c r="BL39" s="71"/>
    </row>
    <row r="40" spans="1:64" ht="17" customHeight="1">
      <c r="B40" s="25" t="str">
        <f>Vzorci_vnosov!$A$12</f>
        <v>D</v>
      </c>
      <c r="C40" s="65">
        <f t="shared" ref="C40:S40" si="34">COUNTIF(C2:C32,"D")</f>
        <v>0</v>
      </c>
      <c r="D40" s="65">
        <f t="shared" si="34"/>
        <v>5</v>
      </c>
      <c r="E40" s="65">
        <f t="shared" si="34"/>
        <v>5</v>
      </c>
      <c r="F40" s="65">
        <f t="shared" si="34"/>
        <v>5</v>
      </c>
      <c r="G40" s="65">
        <f t="shared" si="34"/>
        <v>9</v>
      </c>
      <c r="H40" s="65">
        <f t="shared" si="34"/>
        <v>2</v>
      </c>
      <c r="I40" s="65">
        <f t="shared" si="34"/>
        <v>0</v>
      </c>
      <c r="J40" s="65">
        <f t="shared" si="34"/>
        <v>1</v>
      </c>
      <c r="K40" s="65">
        <f t="shared" si="34"/>
        <v>13</v>
      </c>
      <c r="L40" s="65">
        <f t="shared" si="34"/>
        <v>6</v>
      </c>
      <c r="M40" s="65">
        <f t="shared" si="34"/>
        <v>14</v>
      </c>
      <c r="N40" s="65">
        <f t="shared" si="34"/>
        <v>3</v>
      </c>
      <c r="O40" s="65">
        <f t="shared" si="34"/>
        <v>11</v>
      </c>
      <c r="P40" s="65">
        <f t="shared" si="34"/>
        <v>1</v>
      </c>
      <c r="Q40" s="65">
        <f t="shared" si="34"/>
        <v>0</v>
      </c>
      <c r="R40" s="65">
        <f t="shared" si="34"/>
        <v>0</v>
      </c>
      <c r="S40" s="65">
        <f t="shared" si="34"/>
        <v>0</v>
      </c>
      <c r="AG40" s="14" t="str">
        <f>Vzorci_vnosov!$A$40</f>
        <v>Rf☺</v>
      </c>
    </row>
    <row r="41" spans="1:64" ht="17" customHeight="1">
      <c r="B41" s="25" t="str">
        <f>Vzorci_vnosov!$A$15</f>
        <v>SO</v>
      </c>
      <c r="C41" s="65">
        <f t="shared" ref="C41:S41" si="35">COUNTIF(C2:C32,"SO")</f>
        <v>0</v>
      </c>
      <c r="D41" s="65">
        <f t="shared" si="35"/>
        <v>0</v>
      </c>
      <c r="E41" s="65">
        <f t="shared" si="35"/>
        <v>0</v>
      </c>
      <c r="F41" s="65">
        <f t="shared" si="35"/>
        <v>0</v>
      </c>
      <c r="G41" s="65">
        <f t="shared" si="35"/>
        <v>3</v>
      </c>
      <c r="H41" s="65">
        <f t="shared" si="35"/>
        <v>0</v>
      </c>
      <c r="I41" s="65">
        <f t="shared" si="35"/>
        <v>0</v>
      </c>
      <c r="J41" s="65">
        <f t="shared" si="35"/>
        <v>0</v>
      </c>
      <c r="K41" s="65">
        <f t="shared" si="35"/>
        <v>0</v>
      </c>
      <c r="L41" s="65">
        <f t="shared" si="35"/>
        <v>0</v>
      </c>
      <c r="M41" s="65">
        <f t="shared" si="35"/>
        <v>0</v>
      </c>
      <c r="N41" s="65">
        <f t="shared" si="35"/>
        <v>0</v>
      </c>
      <c r="O41" s="65">
        <f t="shared" si="35"/>
        <v>0</v>
      </c>
      <c r="P41" s="65">
        <f t="shared" si="35"/>
        <v>0</v>
      </c>
      <c r="Q41" s="65">
        <f t="shared" si="35"/>
        <v>0</v>
      </c>
      <c r="R41" s="65">
        <f t="shared" si="35"/>
        <v>0</v>
      </c>
      <c r="S41" s="65">
        <f t="shared" si="35"/>
        <v>0</v>
      </c>
      <c r="AG41" s="8" t="str">
        <f>Vzorci_vnosov!$A$41</f>
        <v>TAV</v>
      </c>
    </row>
    <row r="42" spans="1:64" ht="17" customHeight="1">
      <c r="B42" s="25" t="str">
        <f>Vzorci_vnosov!$A$13</f>
        <v>BOL</v>
      </c>
      <c r="C42" s="65">
        <f t="shared" ref="C42:S42" si="36">COUNTIF(C2:C32,"BOL")</f>
        <v>0</v>
      </c>
      <c r="D42" s="65">
        <f t="shared" si="36"/>
        <v>0</v>
      </c>
      <c r="E42" s="65">
        <f t="shared" si="36"/>
        <v>0</v>
      </c>
      <c r="F42" s="65">
        <f t="shared" si="36"/>
        <v>0</v>
      </c>
      <c r="G42" s="65">
        <f t="shared" si="36"/>
        <v>0</v>
      </c>
      <c r="H42" s="65">
        <f t="shared" si="36"/>
        <v>0</v>
      </c>
      <c r="I42" s="65">
        <f t="shared" si="36"/>
        <v>0</v>
      </c>
      <c r="J42" s="65">
        <f t="shared" si="36"/>
        <v>0</v>
      </c>
      <c r="K42" s="65">
        <f t="shared" si="36"/>
        <v>0</v>
      </c>
      <c r="L42" s="65">
        <f t="shared" si="36"/>
        <v>0</v>
      </c>
      <c r="M42" s="65">
        <f t="shared" si="36"/>
        <v>0</v>
      </c>
      <c r="N42" s="65">
        <f t="shared" si="36"/>
        <v>0</v>
      </c>
      <c r="O42" s="65">
        <f t="shared" si="36"/>
        <v>2</v>
      </c>
      <c r="P42" s="65">
        <f t="shared" si="36"/>
        <v>4</v>
      </c>
      <c r="Q42" s="65">
        <f t="shared" si="36"/>
        <v>0</v>
      </c>
      <c r="R42" s="65">
        <f t="shared" si="36"/>
        <v>0</v>
      </c>
      <c r="S42" s="65">
        <f t="shared" si="36"/>
        <v>0</v>
      </c>
    </row>
    <row r="43" spans="1:64" ht="17" customHeight="1">
      <c r="B43" s="21" t="str">
        <f>Vzorci_vnosov!$A$11</f>
        <v>X</v>
      </c>
      <c r="C43" s="65">
        <f t="shared" ref="C43:S43" si="37">COUNTIF(C2:C32,"X")</f>
        <v>21</v>
      </c>
      <c r="D43" s="65">
        <f t="shared" si="37"/>
        <v>4</v>
      </c>
      <c r="E43" s="65">
        <f t="shared" si="37"/>
        <v>2</v>
      </c>
      <c r="F43" s="65">
        <f t="shared" si="37"/>
        <v>3</v>
      </c>
      <c r="G43" s="65">
        <f t="shared" si="37"/>
        <v>1</v>
      </c>
      <c r="H43" s="65">
        <f t="shared" si="37"/>
        <v>2</v>
      </c>
      <c r="I43" s="65">
        <f t="shared" si="37"/>
        <v>3</v>
      </c>
      <c r="J43" s="65">
        <f t="shared" si="37"/>
        <v>3</v>
      </c>
      <c r="K43" s="65">
        <f t="shared" si="37"/>
        <v>2</v>
      </c>
      <c r="L43" s="65">
        <f t="shared" si="37"/>
        <v>3</v>
      </c>
      <c r="M43" s="65">
        <f t="shared" si="37"/>
        <v>0</v>
      </c>
      <c r="N43" s="65">
        <f t="shared" si="37"/>
        <v>4</v>
      </c>
      <c r="O43" s="65">
        <f t="shared" si="37"/>
        <v>0</v>
      </c>
      <c r="P43" s="65">
        <f t="shared" si="37"/>
        <v>4</v>
      </c>
      <c r="Q43" s="65">
        <f t="shared" si="37"/>
        <v>2</v>
      </c>
      <c r="R43" s="65">
        <f t="shared" si="37"/>
        <v>0</v>
      </c>
      <c r="S43" s="65">
        <f t="shared" si="37"/>
        <v>1</v>
      </c>
    </row>
    <row r="44" spans="1:64" ht="17" customHeight="1">
      <c r="B44" s="20" t="s">
        <v>58</v>
      </c>
      <c r="C44" s="65">
        <f>COUNTIF(U2:U32,"KOS")</f>
        <v>0</v>
      </c>
      <c r="D44" s="65">
        <f>COUNTIF(U2:U32,"ŠOŠ")</f>
        <v>3</v>
      </c>
      <c r="E44" s="65">
        <f>COUNTIF(U2:U32,"PIN")</f>
        <v>3</v>
      </c>
      <c r="F44" s="65">
        <f>COUNTIF(U2:U32,"KON")</f>
        <v>4</v>
      </c>
      <c r="G44" s="65">
        <f>COUNTIF(U2:U32,"oro")</f>
        <v>0</v>
      </c>
      <c r="H44" s="65">
        <f>COUNTIF(U2:U32,"MIO")</f>
        <v>3</v>
      </c>
      <c r="I44" s="65">
        <f>COUNTIF(U2:U32,"BOŽ")</f>
        <v>2</v>
      </c>
      <c r="J44" s="65">
        <f>COUNTIF(U2:U32,"TOM")</f>
        <v>0</v>
      </c>
      <c r="K44" s="65">
        <f>COUNTIF(U2:U32,"MŠŠ")</f>
        <v>0</v>
      </c>
      <c r="L44" s="65">
        <f>COUNTIF(U2:U32,"ŽIV")</f>
        <v>2</v>
      </c>
      <c r="M44" s="65">
        <f>COUNTIF(U2:U32,"TAL")</f>
        <v>0</v>
      </c>
      <c r="N44" s="65">
        <f>COUNTIF(U2:U32,"PIR")</f>
        <v>4</v>
      </c>
      <c r="O44" s="65">
        <f>COUNTIF(U2:U32,"HOL")</f>
        <v>0</v>
      </c>
      <c r="P44" s="65">
        <f>COUNTIF(U2:U32,P1)</f>
        <v>5</v>
      </c>
      <c r="Q44" s="65">
        <f>COUNTIF(U2:U32,Q1)</f>
        <v>1</v>
      </c>
      <c r="R44" s="65">
        <f>COUNTIF(U2:U32,R1)</f>
        <v>0</v>
      </c>
      <c r="S44" s="65">
        <f>COUNTIF(V2:V32,S1)</f>
        <v>0</v>
      </c>
    </row>
    <row r="45" spans="1:64" ht="17" customHeight="1">
      <c r="B45" s="21" t="str">
        <f>Vzorci_vnosov!$A$45</f>
        <v>¶</v>
      </c>
      <c r="C45" s="65">
        <f t="shared" ref="C45:S45" si="38">COUNTIF(C2:C32,"51¶")+COUNTIF(C2:C32,"52¶")+COUNTIF(C2:C32,"kvit¶")</f>
        <v>0</v>
      </c>
      <c r="D45" s="65">
        <f t="shared" si="38"/>
        <v>0</v>
      </c>
      <c r="E45" s="65">
        <f t="shared" si="38"/>
        <v>0</v>
      </c>
      <c r="F45" s="65">
        <f t="shared" si="38"/>
        <v>0</v>
      </c>
      <c r="G45" s="65">
        <f t="shared" si="38"/>
        <v>1</v>
      </c>
      <c r="H45" s="65">
        <f t="shared" si="38"/>
        <v>3</v>
      </c>
      <c r="I45" s="65">
        <f t="shared" si="38"/>
        <v>2</v>
      </c>
      <c r="J45" s="65">
        <f t="shared" si="38"/>
        <v>1</v>
      </c>
      <c r="K45" s="65">
        <f t="shared" si="38"/>
        <v>1</v>
      </c>
      <c r="L45" s="65">
        <f t="shared" si="38"/>
        <v>2</v>
      </c>
      <c r="M45" s="65">
        <f t="shared" si="38"/>
        <v>0</v>
      </c>
      <c r="N45" s="65">
        <f t="shared" si="38"/>
        <v>1</v>
      </c>
      <c r="O45" s="65">
        <f t="shared" si="38"/>
        <v>3</v>
      </c>
      <c r="P45" s="65">
        <f t="shared" si="38"/>
        <v>2</v>
      </c>
      <c r="Q45" s="65">
        <f t="shared" si="38"/>
        <v>4</v>
      </c>
      <c r="R45" s="65">
        <f t="shared" si="38"/>
        <v>0</v>
      </c>
      <c r="S45" s="65">
        <f t="shared" si="38"/>
        <v>2</v>
      </c>
    </row>
    <row r="46" spans="1:64" ht="17" customHeight="1">
      <c r="B46" s="25" t="str">
        <f>Vzorci_vnosov!$A$8</f>
        <v>U</v>
      </c>
      <c r="C46" s="65">
        <f t="shared" ref="C46:S46" si="39">COUNTIF(C2:C32,"U☺")+COUNTIF(C2:C32,"U☻")+COUNTIF(C2:C32,"U")</f>
        <v>0</v>
      </c>
      <c r="D46" s="65">
        <f t="shared" si="39"/>
        <v>0</v>
      </c>
      <c r="E46" s="65">
        <f t="shared" si="39"/>
        <v>0</v>
      </c>
      <c r="F46" s="65">
        <f t="shared" si="39"/>
        <v>0</v>
      </c>
      <c r="G46" s="65">
        <f t="shared" si="39"/>
        <v>0</v>
      </c>
      <c r="H46" s="65">
        <f t="shared" si="39"/>
        <v>2</v>
      </c>
      <c r="I46" s="65">
        <f t="shared" si="39"/>
        <v>2</v>
      </c>
      <c r="J46" s="65">
        <f t="shared" si="39"/>
        <v>3</v>
      </c>
      <c r="K46" s="65">
        <f t="shared" si="39"/>
        <v>0</v>
      </c>
      <c r="L46" s="65">
        <f t="shared" si="39"/>
        <v>0</v>
      </c>
      <c r="M46" s="65">
        <f t="shared" si="39"/>
        <v>0</v>
      </c>
      <c r="N46" s="65">
        <f t="shared" si="39"/>
        <v>3</v>
      </c>
      <c r="O46" s="65">
        <f t="shared" si="39"/>
        <v>3</v>
      </c>
      <c r="P46" s="65">
        <f t="shared" si="39"/>
        <v>1</v>
      </c>
      <c r="Q46" s="65">
        <f t="shared" si="39"/>
        <v>5</v>
      </c>
      <c r="R46" s="65">
        <f t="shared" si="39"/>
        <v>0</v>
      </c>
      <c r="S46" s="65">
        <f t="shared" si="39"/>
        <v>1</v>
      </c>
    </row>
  </sheetData>
  <sheetProtection sheet="1" objects="1" scenarios="1"/>
  <conditionalFormatting sqref="AD2:AD31">
    <cfRule type="cellIs" dxfId="216" priority="5" stopIfTrue="1" operator="notEqual">
      <formula>0</formula>
    </cfRule>
  </conditionalFormatting>
  <conditionalFormatting sqref="V2:AC31">
    <cfRule type="cellIs" dxfId="215" priority="18" stopIfTrue="1" operator="lessThan">
      <formula>1</formula>
    </cfRule>
  </conditionalFormatting>
  <conditionalFormatting sqref="AF2:AF31">
    <cfRule type="cellIs" dxfId="214" priority="8" stopIfTrue="1" operator="lessThan">
      <formula>2</formula>
    </cfRule>
  </conditionalFormatting>
  <conditionalFormatting sqref="AE2:AE31">
    <cfRule type="cellIs" dxfId="213" priority="6" stopIfTrue="1" operator="equal">
      <formula>1</formula>
    </cfRule>
  </conditionalFormatting>
  <conditionalFormatting sqref="AE2:AE31">
    <cfRule type="cellIs" dxfId="212" priority="7" stopIfTrue="1" operator="greaterThan">
      <formula>1</formula>
    </cfRule>
  </conditionalFormatting>
  <conditionalFormatting sqref="V2:AC31">
    <cfRule type="cellIs" dxfId="211" priority="19" stopIfTrue="1" operator="greaterThan">
      <formula>1</formula>
    </cfRule>
  </conditionalFormatting>
  <conditionalFormatting sqref="AF2:AF31">
    <cfRule type="cellIs" dxfId="210" priority="9" stopIfTrue="1" operator="greaterThan">
      <formula>2</formula>
    </cfRule>
  </conditionalFormatting>
  <conditionalFormatting sqref="C1">
    <cfRule type="expression" dxfId="209" priority="152" stopIfTrue="1">
      <formula>WEEKDAY($A1,2)=6</formula>
    </cfRule>
  </conditionalFormatting>
  <conditionalFormatting sqref="C1">
    <cfRule type="expression" dxfId="208" priority="153" stopIfTrue="1">
      <formula>WEEKDAY($A1,2)=7</formula>
    </cfRule>
  </conditionalFormatting>
  <conditionalFormatting sqref="N11">
    <cfRule type="expression" dxfId="207" priority="154" stopIfTrue="1">
      <formula>WEEKDAY($A11,2)=6</formula>
    </cfRule>
  </conditionalFormatting>
  <conditionalFormatting sqref="N11">
    <cfRule type="expression" dxfId="206" priority="155" stopIfTrue="1">
      <formula>WEEKDAY($A11,2)=7</formula>
    </cfRule>
  </conditionalFormatting>
  <conditionalFormatting sqref="D12">
    <cfRule type="expression" dxfId="205" priority="156" stopIfTrue="1">
      <formula>WEEKDAY($A12,2)=6</formula>
    </cfRule>
  </conditionalFormatting>
  <conditionalFormatting sqref="D12">
    <cfRule type="expression" dxfId="204" priority="157" stopIfTrue="1">
      <formula>WEEKDAY($A12,2)=7</formula>
    </cfRule>
  </conditionalFormatting>
  <conditionalFormatting sqref="A2:B31 K3 D6 R2:R6 T2:T6 C7:C8 E7:R7 T7:U7 D8:E8 G8:H8 J8:U8 R9:R13 T9:T13 C14:M14 O14:U14 C15:D15 F15:K15 M15:U15 R16:R20 T16:T20 C21:P21 R21:U21 C22:G22 I22:O22 Q22:U22 R23:R25 T23:T25 C26:G26 I26:J26 L26:U26 R27 C28:J28 L28:R28 T27:U28 C29 E29:H29 J29:M29 O29:U29 R30:R31 T30:T31">
    <cfRule type="expression" dxfId="203" priority="150" stopIfTrue="1">
      <formula>WEEKDAY($A2,2)=6</formula>
    </cfRule>
  </conditionalFormatting>
  <conditionalFormatting sqref="A2:B31 K3 D6 R2:R6 T2:T6 C7:C8 E7:R7 T7:U7 D8:E8 G8:H8 J8:U8 R9:R13 T9:T13 C14:M14 O14:U14 C15:D15 F15:K15 M15:U15 R16:R20 T16:T20 C21:P21 R21:U21 C22:G22 I22:O22 Q22:U22 R23:R25 T23:T25 C26:G26 I26:J26 L26:U26 R27 C28:J28 L28:R28 T27:U28 C29 E29:H29 J29:M29 O29:U29 R30:R31 T30:T31">
    <cfRule type="expression" dxfId="202" priority="151" stopIfTrue="1">
      <formula>WEEKDAY($A2,2)=7</formula>
    </cfRule>
  </conditionalFormatting>
  <conditionalFormatting sqref="D23">
    <cfRule type="expression" dxfId="201" priority="162" stopIfTrue="1">
      <formula>WEEKDAY($A23,2)=6</formula>
    </cfRule>
  </conditionalFormatting>
  <conditionalFormatting sqref="D23">
    <cfRule type="expression" dxfId="200" priority="163" stopIfTrue="1">
      <formula>WEEKDAY($A23,2)=7</formula>
    </cfRule>
  </conditionalFormatting>
  <conditionalFormatting sqref="N29">
    <cfRule type="expression" dxfId="199" priority="158" stopIfTrue="1">
      <formula>WEEKDAY($A29,2)=6</formula>
    </cfRule>
  </conditionalFormatting>
  <conditionalFormatting sqref="N29">
    <cfRule type="expression" dxfId="198" priority="159" stopIfTrue="1">
      <formula>WEEKDAY($A29,2)=7</formula>
    </cfRule>
  </conditionalFormatting>
  <conditionalFormatting sqref="S7">
    <cfRule type="expression" dxfId="197" priority="160" stopIfTrue="1">
      <formula>WEEKDAY($A7,2)=6</formula>
    </cfRule>
  </conditionalFormatting>
  <conditionalFormatting sqref="S7">
    <cfRule type="expression" dxfId="196" priority="161" stopIfTrue="1">
      <formula>WEEKDAY($A7,2)=7</formula>
    </cfRule>
  </conditionalFormatting>
  <pageMargins left="0.23622047244094502" right="0.19645669291338602" top="0.36299212598425212" bottom="0.19645669291338602" header="0.19645669291338602" footer="0.19645669291338602"/>
  <pageSetup paperSize="0" scale="125" fitToWidth="0" fitToHeight="0" orientation="portrait" horizontalDpi="0" verticalDpi="0" copies="0"/>
  <headerFooter alignWithMargins="0">
    <oddHeader>&amp;L&amp;"Arial,Regular"&amp;12Zadnja sprememba:  &amp;C&amp;"Arial,Regular"&amp;D   &amp;T</oddHead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46"/>
  <sheetViews>
    <sheetView workbookViewId="0"/>
  </sheetViews>
  <sheetFormatPr baseColWidth="10" defaultRowHeight="17" customHeight="1"/>
  <cols>
    <col min="1" max="1" width="7.19921875" style="60" customWidth="1"/>
    <col min="2" max="2" width="4" style="61" customWidth="1"/>
    <col min="3" max="17" width="5.19921875" style="62" customWidth="1"/>
    <col min="18" max="18" width="5.19921875" style="62" hidden="1" customWidth="1"/>
    <col min="19" max="21" width="5.19921875" style="62" customWidth="1"/>
    <col min="22" max="32" width="4.3984375" style="62" customWidth="1"/>
    <col min="33" max="33" width="5.19921875" style="1" customWidth="1"/>
    <col min="34" max="51" width="17.19921875" style="3" hidden="1" customWidth="1"/>
    <col min="52" max="59" width="4.3984375" style="46" customWidth="1"/>
    <col min="60" max="64" width="8.3984375" style="46" customWidth="1"/>
    <col min="65" max="65" width="11" customWidth="1"/>
  </cols>
  <sheetData>
    <row r="1" spans="1:53" ht="19.5" customHeight="1">
      <c r="A1" s="24" t="s">
        <v>64</v>
      </c>
      <c r="B1" s="25"/>
      <c r="C1" s="26"/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26" t="str">
        <f>Vzorci_vnosov!$C$14</f>
        <v>HOL</v>
      </c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82" t="s">
        <v>58</v>
      </c>
      <c r="V1" s="29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H1" s="73">
        <f>$C$1</f>
        <v>0</v>
      </c>
      <c r="AI1" s="73" t="str">
        <f>$D$1</f>
        <v>ŠOŠ</v>
      </c>
      <c r="AJ1" s="73" t="str">
        <f>$E$1</f>
        <v>PIN</v>
      </c>
      <c r="AK1" s="73" t="str">
        <f>$F$1</f>
        <v>KON</v>
      </c>
      <c r="AL1" s="73" t="str">
        <f>$G$1</f>
        <v>ORO</v>
      </c>
      <c r="AM1" s="73" t="str">
        <f>$H$1</f>
        <v>MIO</v>
      </c>
      <c r="AN1" s="73" t="str">
        <f>$I$1</f>
        <v>BOŽ</v>
      </c>
      <c r="AO1" s="73" t="str">
        <f>$J$1</f>
        <v>TOM</v>
      </c>
      <c r="AP1" s="73" t="str">
        <f>$K$1</f>
        <v>MŠŠ</v>
      </c>
      <c r="AQ1" s="73" t="str">
        <f>$L$1</f>
        <v>ŽIV</v>
      </c>
      <c r="AR1" s="73" t="str">
        <f>$M$1</f>
        <v>TAL</v>
      </c>
      <c r="AS1" s="73" t="str">
        <f>$N$1</f>
        <v>PIR</v>
      </c>
      <c r="AT1" s="73" t="e">
        <f>NA()</f>
        <v>#N/A</v>
      </c>
      <c r="AU1" s="73" t="str">
        <f>$O$1</f>
        <v>HOL</v>
      </c>
      <c r="AV1" s="73" t="str">
        <f>$P$1</f>
        <v>BUT</v>
      </c>
      <c r="AW1" s="73" t="str">
        <f>$Q$1</f>
        <v>ŽRJ</v>
      </c>
      <c r="AX1" s="73" t="str">
        <f>$R$1</f>
        <v>NOV3</v>
      </c>
      <c r="AY1" s="73" t="str">
        <f>$S$1</f>
        <v>JNK</v>
      </c>
    </row>
    <row r="2" spans="1:53" ht="19.5" customHeight="1">
      <c r="A2" s="47">
        <v>44013</v>
      </c>
      <c r="B2" s="92" t="str">
        <f t="shared" ref="B2:B32" si="0">TEXT(A2,"Ddd")</f>
        <v>Wed</v>
      </c>
      <c r="C2" s="52"/>
      <c r="D2" s="8" t="str">
        <f>Vzorci_vnosov!$A$25</f>
        <v>51¶</v>
      </c>
      <c r="E2" s="49" t="str">
        <f>Vzorci_vnosov!$A$6</f>
        <v>KVIT</v>
      </c>
      <c r="F2" s="89" t="s">
        <v>8</v>
      </c>
      <c r="G2" s="49" t="str">
        <f>Vzorci_vnosov!$A$12</f>
        <v>D</v>
      </c>
      <c r="H2" s="14" t="str">
        <f>Vzorci_vnosov!$A$37</f>
        <v>Ta☺</v>
      </c>
      <c r="I2" s="5" t="str">
        <f>Vzorci_vnosov!$A$4</f>
        <v>51</v>
      </c>
      <c r="J2" s="50" t="str">
        <f>Vzorci_vnosov!$A$7</f>
        <v>KVIT☻</v>
      </c>
      <c r="K2" s="53" t="str">
        <f>Vzorci_vnosov!$A$11</f>
        <v>X</v>
      </c>
      <c r="L2" s="49" t="str">
        <f>Vzorci_vnosov!$A$4</f>
        <v>51</v>
      </c>
      <c r="M2" s="49" t="str">
        <f>Vzorci_vnosov!$A$12</f>
        <v>D</v>
      </c>
      <c r="N2" s="49" t="str">
        <f>Vzorci_vnosov!$A$5</f>
        <v>52</v>
      </c>
      <c r="O2" s="49" t="str">
        <f>Vzorci_vnosov!$A$13</f>
        <v>BOL</v>
      </c>
      <c r="P2" s="89" t="s">
        <v>8</v>
      </c>
      <c r="Q2" s="8" t="str">
        <f>Vzorci_vnosov!$A$35</f>
        <v>Ta</v>
      </c>
      <c r="R2" s="52"/>
      <c r="S2" s="8" t="str">
        <f>Vzorci_vnosov!$A$26</f>
        <v>52¶</v>
      </c>
      <c r="T2" s="52" t="s">
        <v>11</v>
      </c>
      <c r="U2" s="26" t="str">
        <f>Vzorci_vnosov!$C$5</f>
        <v>KON</v>
      </c>
      <c r="V2" s="43">
        <f t="shared" ref="V2:V32" si="1">COUNTIF(AH2:AY2,"☻")</f>
        <v>1</v>
      </c>
      <c r="W2" s="43">
        <f t="shared" ref="W2:W32" si="2">COUNTIF(AH2:AY2,"☺")</f>
        <v>1</v>
      </c>
      <c r="X2" s="43">
        <f t="shared" ref="X2:X32" si="3">COUNTIF(C2:S2,"51")+COUNTIF(C2:S2,"51$")+COUNTIF(C2:S2,"51☻")</f>
        <v>2</v>
      </c>
      <c r="Y2" s="43">
        <f t="shared" ref="Y2:Y32" si="4">COUNTIF(C2:S2,"52")+COUNTIF(C2:S2,"52$")+COUNTIF(C2:S2,"52☻")</f>
        <v>1</v>
      </c>
      <c r="Z2" s="43">
        <f t="shared" ref="Z2:Z32" si="5">COUNTIF(C2:S2,"51¶")</f>
        <v>1</v>
      </c>
      <c r="AA2" s="43">
        <f t="shared" ref="AA2:AA32" si="6">COUNTIF(C2:S2,"52¶")</f>
        <v>1</v>
      </c>
      <c r="AB2" s="43">
        <f t="shared" ref="AB2:AB32" si="7">COUNTIF(C2:S2,"U")+COUNTIF(C2:S2,"U☻")+COUNTIF(C2:S2,"U☺")</f>
        <v>0</v>
      </c>
      <c r="AC2" s="43">
        <f t="shared" ref="AC2:AC32" si="8">COUNTIF(C2:S2,"KVIT")+COUNTIF(C2:S2,"KVIT☻")+COUNTIF(C2:S2,"kvit$")</f>
        <v>4</v>
      </c>
      <c r="AD2" s="44">
        <f t="shared" ref="AD2:AD32" si="9">COUNTBLANK(C2:S2)-3</f>
        <v>-1</v>
      </c>
      <c r="AE2" s="44">
        <f t="shared" ref="AE2:AE32" si="10">COUNTIF(C2:S2,"x")</f>
        <v>1</v>
      </c>
      <c r="AF2" s="43">
        <f t="shared" ref="AF2:AF32" si="11">COUNTIF(C2:S2,"51")+COUNTIF(C2:S2,"51☻")+COUNTIF(C2:S2,"2")+COUNTIF(C2:S2,"52")+COUNTIF(C2:S2,"52☻")+COUNTIF(C2:S2,"51$")+COUNTIF(C2:S2,"52$")</f>
        <v>3</v>
      </c>
      <c r="AG2" s="5" t="str">
        <f>Vzorci_vnosov!$A$2</f>
        <v>51☻</v>
      </c>
      <c r="AH2" s="45" t="str">
        <f t="shared" ref="AH2:AH32" si="12">RIGHT(C2,1)</f>
        <v/>
      </c>
      <c r="AI2" s="45" t="str">
        <f t="shared" ref="AI2:AI32" si="13">RIGHT(D2,1)</f>
        <v>¶</v>
      </c>
      <c r="AJ2" s="45" t="str">
        <f t="shared" ref="AJ2:AJ32" si="14">RIGHT(E2,1)</f>
        <v>T</v>
      </c>
      <c r="AK2" s="45" t="str">
        <f t="shared" ref="AK2:AK32" si="15">RIGHT(F2,1)</f>
        <v>T</v>
      </c>
      <c r="AL2" s="45" t="str">
        <f t="shared" ref="AL2:AL32" si="16">RIGHT(G2,1)</f>
        <v>D</v>
      </c>
      <c r="AM2" s="45" t="str">
        <f t="shared" ref="AM2:AM32" si="17">RIGHT(H2,1)</f>
        <v>☺</v>
      </c>
      <c r="AN2" s="45" t="str">
        <f t="shared" ref="AN2:AN32" si="18">RIGHT(I2,1)</f>
        <v>1</v>
      </c>
      <c r="AO2" s="45" t="str">
        <f t="shared" ref="AO2:AO32" si="19">RIGHT(J2,1)</f>
        <v>☻</v>
      </c>
      <c r="AP2" s="45" t="str">
        <f t="shared" ref="AP2:AP32" si="20">RIGHT(K2,1)</f>
        <v>X</v>
      </c>
      <c r="AQ2" s="45" t="str">
        <f t="shared" ref="AQ2:AQ32" si="21">RIGHT(L2,1)</f>
        <v>1</v>
      </c>
      <c r="AR2" s="45" t="str">
        <f t="shared" ref="AR2:AR32" si="22">RIGHT(M2,1)</f>
        <v>D</v>
      </c>
      <c r="AS2" s="45" t="str">
        <f t="shared" ref="AS2:AS32" si="23">RIGHT(N2,1)</f>
        <v>2</v>
      </c>
      <c r="AT2" s="45" t="e">
        <f>NA()</f>
        <v>#N/A</v>
      </c>
      <c r="AU2" s="45" t="str">
        <f t="shared" ref="AU2:AU32" si="24">RIGHT(O2,1)</f>
        <v>L</v>
      </c>
      <c r="AV2" s="45" t="str">
        <f t="shared" ref="AV2:AV32" si="25">RIGHT(P2,1)</f>
        <v>T</v>
      </c>
      <c r="AW2" s="45" t="str">
        <f t="shared" ref="AW2:AW32" si="26">RIGHT(Q2,1)</f>
        <v>a</v>
      </c>
      <c r="AX2" s="45" t="str">
        <f t="shared" ref="AX2:AX32" si="27">RIGHT(R2,1)</f>
        <v/>
      </c>
      <c r="AY2" s="45" t="str">
        <f t="shared" ref="AY2:AY32" si="28">RIGHT(S2,1)</f>
        <v>¶</v>
      </c>
    </row>
    <row r="3" spans="1:53" ht="19.5" customHeight="1">
      <c r="A3" s="47">
        <v>44014</v>
      </c>
      <c r="B3" s="92" t="str">
        <f t="shared" si="0"/>
        <v>Thu</v>
      </c>
      <c r="C3" s="52"/>
      <c r="D3" s="50" t="str">
        <f>Vzorci_vnosov!$A$7</f>
        <v>KVIT☻</v>
      </c>
      <c r="E3" s="49" t="str">
        <f>Vzorci_vnosov!$A$6</f>
        <v>KVIT</v>
      </c>
      <c r="F3" s="89" t="s">
        <v>8</v>
      </c>
      <c r="G3" s="49" t="str">
        <f>Vzorci_vnosov!$A$12</f>
        <v>D</v>
      </c>
      <c r="H3" s="8" t="str">
        <f>Vzorci_vnosov!$A$11</f>
        <v>X</v>
      </c>
      <c r="I3" s="49" t="str">
        <f>Vzorci_vnosov!$A$12</f>
        <v>D</v>
      </c>
      <c r="J3" s="8" t="str">
        <f>Vzorci_vnosov!$A$11</f>
        <v>X</v>
      </c>
      <c r="K3" s="8" t="str">
        <f>Vzorci_vnosov!$A$26</f>
        <v>52¶</v>
      </c>
      <c r="L3" s="5" t="str">
        <f>Vzorci_vnosov!$A$5</f>
        <v>52</v>
      </c>
      <c r="M3" s="52" t="s">
        <v>76</v>
      </c>
      <c r="N3" s="49" t="str">
        <f>Vzorci_vnosov!$A$12</f>
        <v>D</v>
      </c>
      <c r="O3" s="8" t="str">
        <f>Vzorci_vnosov!$A$32</f>
        <v>Am</v>
      </c>
      <c r="P3" s="89" t="s">
        <v>8</v>
      </c>
      <c r="Q3" s="49" t="str">
        <f>Vzorci_vnosov!$A$12</f>
        <v>D</v>
      </c>
      <c r="R3" s="52"/>
      <c r="S3" s="5" t="str">
        <f>Vzorci_vnosov!$A$4</f>
        <v>51</v>
      </c>
      <c r="T3" s="52" t="s">
        <v>70</v>
      </c>
      <c r="U3" s="26" t="str">
        <f>Vzorci_vnosov!$C$5</f>
        <v>KON</v>
      </c>
      <c r="V3" s="43">
        <f t="shared" si="1"/>
        <v>1</v>
      </c>
      <c r="W3" s="43">
        <f t="shared" si="2"/>
        <v>0</v>
      </c>
      <c r="X3" s="43">
        <f t="shared" si="3"/>
        <v>1</v>
      </c>
      <c r="Y3" s="43">
        <f t="shared" si="4"/>
        <v>1</v>
      </c>
      <c r="Z3" s="43">
        <f t="shared" si="5"/>
        <v>0</v>
      </c>
      <c r="AA3" s="43">
        <f t="shared" si="6"/>
        <v>1</v>
      </c>
      <c r="AB3" s="43">
        <f t="shared" si="7"/>
        <v>0</v>
      </c>
      <c r="AC3" s="43">
        <f t="shared" si="8"/>
        <v>4</v>
      </c>
      <c r="AD3" s="44">
        <f t="shared" si="9"/>
        <v>-1</v>
      </c>
      <c r="AE3" s="44">
        <f t="shared" si="10"/>
        <v>2</v>
      </c>
      <c r="AF3" s="43">
        <f t="shared" si="11"/>
        <v>2</v>
      </c>
      <c r="AG3" s="5" t="str">
        <f>Vzorci_vnosov!$A$3</f>
        <v>52☻</v>
      </c>
      <c r="AH3" s="45" t="str">
        <f t="shared" si="12"/>
        <v/>
      </c>
      <c r="AI3" s="45" t="str">
        <f t="shared" si="13"/>
        <v>☻</v>
      </c>
      <c r="AJ3" s="45" t="str">
        <f t="shared" si="14"/>
        <v>T</v>
      </c>
      <c r="AK3" s="45" t="str">
        <f t="shared" si="15"/>
        <v>T</v>
      </c>
      <c r="AL3" s="45" t="str">
        <f t="shared" si="16"/>
        <v>D</v>
      </c>
      <c r="AM3" s="45" t="str">
        <f t="shared" si="17"/>
        <v>X</v>
      </c>
      <c r="AN3" s="45" t="str">
        <f t="shared" si="18"/>
        <v>D</v>
      </c>
      <c r="AO3" s="45" t="str">
        <f t="shared" si="19"/>
        <v>X</v>
      </c>
      <c r="AP3" s="45" t="str">
        <f t="shared" si="20"/>
        <v>¶</v>
      </c>
      <c r="AQ3" s="45" t="str">
        <f t="shared" si="21"/>
        <v>2</v>
      </c>
      <c r="AR3" s="45" t="str">
        <f t="shared" si="22"/>
        <v>K</v>
      </c>
      <c r="AS3" s="45" t="str">
        <f t="shared" si="23"/>
        <v>D</v>
      </c>
      <c r="AT3" s="45" t="e">
        <f>NA()</f>
        <v>#N/A</v>
      </c>
      <c r="AU3" s="45" t="str">
        <f t="shared" si="24"/>
        <v>m</v>
      </c>
      <c r="AV3" s="45" t="str">
        <f t="shared" si="25"/>
        <v>T</v>
      </c>
      <c r="AW3" s="45" t="str">
        <f t="shared" si="26"/>
        <v>D</v>
      </c>
      <c r="AX3" s="45" t="str">
        <f t="shared" si="27"/>
        <v/>
      </c>
      <c r="AY3" s="45" t="str">
        <f t="shared" si="28"/>
        <v>1</v>
      </c>
    </row>
    <row r="4" spans="1:53" ht="19.5" customHeight="1">
      <c r="A4" s="47">
        <v>44015</v>
      </c>
      <c r="B4" s="92" t="str">
        <f t="shared" si="0"/>
        <v>Fri</v>
      </c>
      <c r="C4" s="52"/>
      <c r="D4" s="8" t="str">
        <f>Vzorci_vnosov!$A$11</f>
        <v>X</v>
      </c>
      <c r="E4" s="49" t="str">
        <f>Vzorci_vnosov!$A$6</f>
        <v>KVIT</v>
      </c>
      <c r="F4" s="89" t="s">
        <v>8</v>
      </c>
      <c r="G4" s="49" t="str">
        <f>Vzorci_vnosov!$A$12</f>
        <v>D</v>
      </c>
      <c r="H4" s="8" t="str">
        <f>Vzorci_vnosov!$A$26</f>
        <v>52¶</v>
      </c>
      <c r="I4" s="49" t="str">
        <f>Vzorci_vnosov!$A$12</f>
        <v>D</v>
      </c>
      <c r="J4" s="49" t="str">
        <f>Vzorci_vnosov!$A$12</f>
        <v>D</v>
      </c>
      <c r="K4" s="89" t="s">
        <v>8</v>
      </c>
      <c r="L4" s="5" t="str">
        <f>Vzorci_vnosov!$A$4</f>
        <v>51</v>
      </c>
      <c r="M4" s="5" t="str">
        <f>Vzorci_vnosov!$A$4</f>
        <v>51</v>
      </c>
      <c r="N4" s="49" t="str">
        <f>Vzorci_vnosov!$A$12</f>
        <v>D</v>
      </c>
      <c r="O4" s="5" t="str">
        <f>Vzorci_vnosov!$A$5</f>
        <v>52</v>
      </c>
      <c r="P4" s="89" t="s">
        <v>8</v>
      </c>
      <c r="Q4" s="5" t="str">
        <f>Vzorci_vnosov!$A$5</f>
        <v>52</v>
      </c>
      <c r="R4" s="52"/>
      <c r="S4" s="51" t="str">
        <f>Vzorci_vnosov!$A$23</f>
        <v>51☺</v>
      </c>
      <c r="T4" s="52" t="s">
        <v>71</v>
      </c>
      <c r="U4" s="26" t="str">
        <f>Vzorci_vnosov!$C$5</f>
        <v>KON</v>
      </c>
      <c r="V4" s="43">
        <f t="shared" si="1"/>
        <v>0</v>
      </c>
      <c r="W4" s="43">
        <f t="shared" si="2"/>
        <v>1</v>
      </c>
      <c r="X4" s="43">
        <f t="shared" si="3"/>
        <v>2</v>
      </c>
      <c r="Y4" s="43">
        <f t="shared" si="4"/>
        <v>2</v>
      </c>
      <c r="Z4" s="43">
        <f t="shared" si="5"/>
        <v>0</v>
      </c>
      <c r="AA4" s="43">
        <f t="shared" si="6"/>
        <v>1</v>
      </c>
      <c r="AB4" s="43">
        <f t="shared" si="7"/>
        <v>0</v>
      </c>
      <c r="AC4" s="43">
        <f t="shared" si="8"/>
        <v>4</v>
      </c>
      <c r="AD4" s="44">
        <f t="shared" si="9"/>
        <v>-1</v>
      </c>
      <c r="AE4" s="44">
        <f t="shared" si="10"/>
        <v>1</v>
      </c>
      <c r="AF4" s="43">
        <f t="shared" si="11"/>
        <v>4</v>
      </c>
      <c r="AG4" s="5" t="str">
        <f>Vzorci_vnosov!$A$4</f>
        <v>51</v>
      </c>
      <c r="AH4" s="45" t="str">
        <f t="shared" si="12"/>
        <v/>
      </c>
      <c r="AI4" s="45" t="str">
        <f t="shared" si="13"/>
        <v>X</v>
      </c>
      <c r="AJ4" s="45" t="str">
        <f t="shared" si="14"/>
        <v>T</v>
      </c>
      <c r="AK4" s="45" t="str">
        <f t="shared" si="15"/>
        <v>T</v>
      </c>
      <c r="AL4" s="45" t="str">
        <f t="shared" si="16"/>
        <v>D</v>
      </c>
      <c r="AM4" s="45" t="str">
        <f t="shared" si="17"/>
        <v>¶</v>
      </c>
      <c r="AN4" s="45" t="str">
        <f t="shared" si="18"/>
        <v>D</v>
      </c>
      <c r="AO4" s="45" t="str">
        <f t="shared" si="19"/>
        <v>D</v>
      </c>
      <c r="AP4" s="45" t="str">
        <f t="shared" si="20"/>
        <v>T</v>
      </c>
      <c r="AQ4" s="45" t="str">
        <f t="shared" si="21"/>
        <v>1</v>
      </c>
      <c r="AR4" s="45" t="str">
        <f t="shared" si="22"/>
        <v>1</v>
      </c>
      <c r="AS4" s="45" t="str">
        <f t="shared" si="23"/>
        <v>D</v>
      </c>
      <c r="AT4" s="45" t="e">
        <f>NA()</f>
        <v>#N/A</v>
      </c>
      <c r="AU4" s="45" t="str">
        <f t="shared" si="24"/>
        <v>2</v>
      </c>
      <c r="AV4" s="45" t="str">
        <f t="shared" si="25"/>
        <v>T</v>
      </c>
      <c r="AW4" s="45" t="str">
        <f t="shared" si="26"/>
        <v>2</v>
      </c>
      <c r="AX4" s="45" t="str">
        <f t="shared" si="27"/>
        <v/>
      </c>
      <c r="AY4" s="45" t="str">
        <f t="shared" si="28"/>
        <v>☺</v>
      </c>
      <c r="BA4" s="46" t="s">
        <v>70</v>
      </c>
    </row>
    <row r="5" spans="1:53" ht="19.5" customHeight="1">
      <c r="A5" s="47">
        <v>44016</v>
      </c>
      <c r="B5" s="92" t="str">
        <f t="shared" si="0"/>
        <v>Sat</v>
      </c>
      <c r="C5" s="52"/>
      <c r="D5" s="52"/>
      <c r="E5" s="52"/>
      <c r="F5" s="52"/>
      <c r="G5" s="52"/>
      <c r="H5" s="52"/>
      <c r="I5" s="52"/>
      <c r="J5" s="52"/>
      <c r="K5" s="52"/>
      <c r="L5" s="42" t="str">
        <f>Vzorci_vnosov!$A$21</f>
        <v>☺</v>
      </c>
      <c r="M5" s="52"/>
      <c r="N5" s="52"/>
      <c r="O5" s="52"/>
      <c r="P5" s="41" t="str">
        <f>Vzorci_vnosov!$A$14</f>
        <v>☻</v>
      </c>
      <c r="Q5" s="52"/>
      <c r="R5" s="52"/>
      <c r="S5" s="52"/>
      <c r="T5" s="52" t="s">
        <v>19</v>
      </c>
      <c r="U5" s="26" t="s">
        <v>28</v>
      </c>
      <c r="V5" s="43">
        <f t="shared" si="1"/>
        <v>1</v>
      </c>
      <c r="W5" s="43">
        <f t="shared" si="2"/>
        <v>1</v>
      </c>
      <c r="X5" s="43">
        <f t="shared" si="3"/>
        <v>0</v>
      </c>
      <c r="Y5" s="43">
        <f t="shared" si="4"/>
        <v>0</v>
      </c>
      <c r="Z5" s="43">
        <f t="shared" si="5"/>
        <v>0</v>
      </c>
      <c r="AA5" s="43">
        <f t="shared" si="6"/>
        <v>0</v>
      </c>
      <c r="AB5" s="43">
        <f t="shared" si="7"/>
        <v>0</v>
      </c>
      <c r="AC5" s="43">
        <f t="shared" si="8"/>
        <v>0</v>
      </c>
      <c r="AD5" s="44">
        <f t="shared" si="9"/>
        <v>12</v>
      </c>
      <c r="AE5" s="44">
        <f t="shared" si="10"/>
        <v>0</v>
      </c>
      <c r="AF5" s="43">
        <f t="shared" si="11"/>
        <v>0</v>
      </c>
      <c r="AG5" s="5" t="str">
        <f>Vzorci_vnosov!$A$5</f>
        <v>52</v>
      </c>
      <c r="AH5" s="45" t="str">
        <f t="shared" si="12"/>
        <v/>
      </c>
      <c r="AI5" s="45" t="str">
        <f t="shared" si="13"/>
        <v/>
      </c>
      <c r="AJ5" s="45" t="str">
        <f t="shared" si="14"/>
        <v/>
      </c>
      <c r="AK5" s="45" t="str">
        <f t="shared" si="15"/>
        <v/>
      </c>
      <c r="AL5" s="45" t="str">
        <f t="shared" si="16"/>
        <v/>
      </c>
      <c r="AM5" s="45" t="str">
        <f t="shared" si="17"/>
        <v/>
      </c>
      <c r="AN5" s="45" t="str">
        <f t="shared" si="18"/>
        <v/>
      </c>
      <c r="AO5" s="45" t="str">
        <f t="shared" si="19"/>
        <v/>
      </c>
      <c r="AP5" s="45" t="str">
        <f t="shared" si="20"/>
        <v/>
      </c>
      <c r="AQ5" s="45" t="str">
        <f t="shared" si="21"/>
        <v>☺</v>
      </c>
      <c r="AR5" s="45" t="str">
        <f t="shared" si="22"/>
        <v/>
      </c>
      <c r="AS5" s="45" t="str">
        <f t="shared" si="23"/>
        <v/>
      </c>
      <c r="AT5" s="45" t="e">
        <f>NA()</f>
        <v>#N/A</v>
      </c>
      <c r="AU5" s="45" t="str">
        <f t="shared" si="24"/>
        <v/>
      </c>
      <c r="AV5" s="45" t="str">
        <f t="shared" si="25"/>
        <v>☻</v>
      </c>
      <c r="AW5" s="45" t="str">
        <f t="shared" si="26"/>
        <v/>
      </c>
      <c r="AX5" s="45" t="str">
        <f t="shared" si="27"/>
        <v/>
      </c>
      <c r="AY5" s="45" t="str">
        <f t="shared" si="28"/>
        <v/>
      </c>
    </row>
    <row r="6" spans="1:53" ht="19.5" customHeight="1">
      <c r="A6" s="47">
        <v>44017</v>
      </c>
      <c r="B6" s="92" t="str">
        <f t="shared" si="0"/>
        <v>Sun</v>
      </c>
      <c r="C6" s="52"/>
      <c r="D6" s="52"/>
      <c r="E6" s="41" t="str">
        <f>Vzorci_vnosov!$A$14</f>
        <v>☻</v>
      </c>
      <c r="F6" s="52"/>
      <c r="G6" s="52"/>
      <c r="H6" s="42" t="str">
        <f>Vzorci_vnosov!$A$21</f>
        <v>☺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 t="s">
        <v>11</v>
      </c>
      <c r="U6" s="26" t="s">
        <v>28</v>
      </c>
      <c r="V6" s="43">
        <f t="shared" si="1"/>
        <v>1</v>
      </c>
      <c r="W6" s="43">
        <f t="shared" si="2"/>
        <v>1</v>
      </c>
      <c r="X6" s="43">
        <f t="shared" si="3"/>
        <v>0</v>
      </c>
      <c r="Y6" s="43">
        <f t="shared" si="4"/>
        <v>0</v>
      </c>
      <c r="Z6" s="43">
        <f t="shared" si="5"/>
        <v>0</v>
      </c>
      <c r="AA6" s="43">
        <f t="shared" si="6"/>
        <v>0</v>
      </c>
      <c r="AB6" s="43">
        <f t="shared" si="7"/>
        <v>0</v>
      </c>
      <c r="AC6" s="43">
        <f t="shared" si="8"/>
        <v>0</v>
      </c>
      <c r="AD6" s="44">
        <f t="shared" si="9"/>
        <v>12</v>
      </c>
      <c r="AE6" s="44">
        <f t="shared" si="10"/>
        <v>0</v>
      </c>
      <c r="AF6" s="43">
        <f t="shared" si="11"/>
        <v>0</v>
      </c>
      <c r="AG6" s="5" t="str">
        <f>Vzorci_vnosov!$A$6</f>
        <v>KVIT</v>
      </c>
      <c r="AH6" s="45" t="str">
        <f t="shared" si="12"/>
        <v/>
      </c>
      <c r="AI6" s="45" t="str">
        <f t="shared" si="13"/>
        <v/>
      </c>
      <c r="AJ6" s="45" t="str">
        <f t="shared" si="14"/>
        <v>☻</v>
      </c>
      <c r="AK6" s="45" t="str">
        <f t="shared" si="15"/>
        <v/>
      </c>
      <c r="AL6" s="45" t="str">
        <f t="shared" si="16"/>
        <v/>
      </c>
      <c r="AM6" s="45" t="str">
        <f t="shared" si="17"/>
        <v>☺</v>
      </c>
      <c r="AN6" s="45" t="str">
        <f t="shared" si="18"/>
        <v/>
      </c>
      <c r="AO6" s="45" t="str">
        <f t="shared" si="19"/>
        <v/>
      </c>
      <c r="AP6" s="45" t="str">
        <f t="shared" si="20"/>
        <v/>
      </c>
      <c r="AQ6" s="45" t="str">
        <f t="shared" si="21"/>
        <v/>
      </c>
      <c r="AR6" s="45" t="str">
        <f t="shared" si="22"/>
        <v/>
      </c>
      <c r="AS6" s="45" t="str">
        <f t="shared" si="23"/>
        <v/>
      </c>
      <c r="AT6" s="45" t="e">
        <f>NA()</f>
        <v>#N/A</v>
      </c>
      <c r="AU6" s="45" t="str">
        <f t="shared" si="24"/>
        <v/>
      </c>
      <c r="AV6" s="45" t="str">
        <f t="shared" si="25"/>
        <v/>
      </c>
      <c r="AW6" s="45" t="str">
        <f t="shared" si="26"/>
        <v/>
      </c>
      <c r="AX6" s="45" t="str">
        <f t="shared" si="27"/>
        <v/>
      </c>
      <c r="AY6" s="45" t="str">
        <f t="shared" si="28"/>
        <v/>
      </c>
    </row>
    <row r="7" spans="1:53" ht="19.5" customHeight="1">
      <c r="A7" s="47">
        <v>44018</v>
      </c>
      <c r="B7" s="92" t="str">
        <f t="shared" si="0"/>
        <v>Mon</v>
      </c>
      <c r="C7" s="52"/>
      <c r="D7" s="89" t="s">
        <v>8</v>
      </c>
      <c r="E7" s="8" t="str">
        <f>Vzorci_vnosov!$A$11</f>
        <v>X</v>
      </c>
      <c r="F7" s="50" t="str">
        <f>Vzorci_vnosov!$A$7</f>
        <v>KVIT☻</v>
      </c>
      <c r="G7" s="49" t="str">
        <f>Vzorci_vnosov!$A$12</f>
        <v>D</v>
      </c>
      <c r="H7" s="8" t="str">
        <f>Vzorci_vnosov!$A$11</f>
        <v>X</v>
      </c>
      <c r="I7" s="49" t="str">
        <f>Vzorci_vnosov!$A$12</f>
        <v>D</v>
      </c>
      <c r="J7" s="5" t="str">
        <f>Vzorci_vnosov!$A$5</f>
        <v>52</v>
      </c>
      <c r="K7" s="89" t="s">
        <v>8</v>
      </c>
      <c r="L7" s="5" t="str">
        <f>Vzorci_vnosov!$A$5</f>
        <v>52</v>
      </c>
      <c r="M7" s="5" t="str">
        <f>Vzorci_vnosov!$A$4</f>
        <v>51</v>
      </c>
      <c r="N7" s="49" t="str">
        <f>Vzorci_vnosov!$A$12</f>
        <v>D</v>
      </c>
      <c r="O7" s="5" t="str">
        <f>Vzorci_vnosov!$A$4</f>
        <v>51</v>
      </c>
      <c r="P7" s="53" t="str">
        <f>Vzorci_vnosov!$A$26</f>
        <v>52¶</v>
      </c>
      <c r="Q7" s="49" t="str">
        <f>Vzorci_vnosov!$A$12</f>
        <v>D</v>
      </c>
      <c r="R7" s="52"/>
      <c r="S7" s="51" t="str">
        <f>Vzorci_vnosov!$A$23</f>
        <v>51☺</v>
      </c>
      <c r="T7" s="52" t="s">
        <v>32</v>
      </c>
      <c r="U7" s="26" t="str">
        <f>Vzorci_vnosov!$C$3</f>
        <v>ŠOŠ</v>
      </c>
      <c r="V7" s="43">
        <f t="shared" si="1"/>
        <v>1</v>
      </c>
      <c r="W7" s="43">
        <f t="shared" si="2"/>
        <v>1</v>
      </c>
      <c r="X7" s="43">
        <f t="shared" si="3"/>
        <v>2</v>
      </c>
      <c r="Y7" s="43">
        <f t="shared" si="4"/>
        <v>2</v>
      </c>
      <c r="Z7" s="43">
        <f t="shared" si="5"/>
        <v>0</v>
      </c>
      <c r="AA7" s="43">
        <f t="shared" si="6"/>
        <v>1</v>
      </c>
      <c r="AB7" s="43">
        <f t="shared" si="7"/>
        <v>0</v>
      </c>
      <c r="AC7" s="43">
        <f t="shared" si="8"/>
        <v>3</v>
      </c>
      <c r="AD7" s="44">
        <f t="shared" si="9"/>
        <v>-1</v>
      </c>
      <c r="AE7" s="44">
        <f t="shared" si="10"/>
        <v>2</v>
      </c>
      <c r="AF7" s="43">
        <f t="shared" si="11"/>
        <v>4</v>
      </c>
      <c r="AG7" s="7" t="str">
        <f>Vzorci_vnosov!$A$7</f>
        <v>KVIT☻</v>
      </c>
      <c r="AH7" s="45" t="str">
        <f t="shared" si="12"/>
        <v/>
      </c>
      <c r="AI7" s="45" t="str">
        <f t="shared" si="13"/>
        <v>T</v>
      </c>
      <c r="AJ7" s="45" t="str">
        <f t="shared" si="14"/>
        <v>X</v>
      </c>
      <c r="AK7" s="45" t="str">
        <f t="shared" si="15"/>
        <v>☻</v>
      </c>
      <c r="AL7" s="45" t="str">
        <f t="shared" si="16"/>
        <v>D</v>
      </c>
      <c r="AM7" s="45" t="str">
        <f t="shared" si="17"/>
        <v>X</v>
      </c>
      <c r="AN7" s="45" t="str">
        <f t="shared" si="18"/>
        <v>D</v>
      </c>
      <c r="AO7" s="45" t="str">
        <f t="shared" si="19"/>
        <v>2</v>
      </c>
      <c r="AP7" s="45" t="str">
        <f t="shared" si="20"/>
        <v>T</v>
      </c>
      <c r="AQ7" s="45" t="str">
        <f t="shared" si="21"/>
        <v>2</v>
      </c>
      <c r="AR7" s="45" t="str">
        <f t="shared" si="22"/>
        <v>1</v>
      </c>
      <c r="AS7" s="45" t="str">
        <f t="shared" si="23"/>
        <v>D</v>
      </c>
      <c r="AT7" s="45" t="e">
        <f>NA()</f>
        <v>#N/A</v>
      </c>
      <c r="AU7" s="45" t="str">
        <f t="shared" si="24"/>
        <v>1</v>
      </c>
      <c r="AV7" s="45" t="str">
        <f t="shared" si="25"/>
        <v>¶</v>
      </c>
      <c r="AW7" s="45" t="str">
        <f t="shared" si="26"/>
        <v>D</v>
      </c>
      <c r="AX7" s="45" t="str">
        <f t="shared" si="27"/>
        <v/>
      </c>
      <c r="AY7" s="45" t="str">
        <f t="shared" si="28"/>
        <v>☺</v>
      </c>
    </row>
    <row r="8" spans="1:53" ht="19.5" customHeight="1">
      <c r="A8" s="47">
        <v>44019</v>
      </c>
      <c r="B8" s="92" t="str">
        <f t="shared" si="0"/>
        <v>Tue</v>
      </c>
      <c r="C8" s="52"/>
      <c r="D8" s="89" t="s">
        <v>8</v>
      </c>
      <c r="E8" s="50" t="str">
        <f>Vzorci_vnosov!$A$7</f>
        <v>KVIT☻</v>
      </c>
      <c r="F8" s="8" t="str">
        <f>Vzorci_vnosov!$A$11</f>
        <v>X</v>
      </c>
      <c r="G8" s="49" t="str">
        <f>Vzorci_vnosov!$A$12</f>
        <v>D</v>
      </c>
      <c r="H8" s="8" t="str">
        <f>Vzorci_vnosov!$A$32</f>
        <v>Am</v>
      </c>
      <c r="I8" s="49" t="str">
        <f>Vzorci_vnosov!$A$12</f>
        <v>D</v>
      </c>
      <c r="J8" s="49" t="str">
        <f>Vzorci_vnosov!$A$12</f>
        <v>D</v>
      </c>
      <c r="K8" s="89" t="s">
        <v>8</v>
      </c>
      <c r="L8" s="51" t="str">
        <f>Vzorci_vnosov!$A$23</f>
        <v>51☺</v>
      </c>
      <c r="M8" s="5" t="str">
        <f>Vzorci_vnosov!$A$4</f>
        <v>51</v>
      </c>
      <c r="N8" s="49" t="str">
        <f>Vzorci_vnosov!$A$12</f>
        <v>D</v>
      </c>
      <c r="O8" s="8" t="str">
        <f>Vzorci_vnosov!$A$26</f>
        <v>52¶</v>
      </c>
      <c r="P8" s="89" t="s">
        <v>8</v>
      </c>
      <c r="Q8" s="5" t="str">
        <f>Vzorci_vnosov!$A$5</f>
        <v>52</v>
      </c>
      <c r="R8" s="52"/>
      <c r="S8" s="8" t="str">
        <f>Vzorci_vnosov!$A$11</f>
        <v>X</v>
      </c>
      <c r="T8" s="52" t="s">
        <v>19</v>
      </c>
      <c r="U8" s="26" t="str">
        <f>Vzorci_vnosov!$C$3</f>
        <v>ŠOŠ</v>
      </c>
      <c r="V8" s="43">
        <f t="shared" si="1"/>
        <v>1</v>
      </c>
      <c r="W8" s="43">
        <f t="shared" si="2"/>
        <v>1</v>
      </c>
      <c r="X8" s="43">
        <f t="shared" si="3"/>
        <v>1</v>
      </c>
      <c r="Y8" s="43">
        <f t="shared" si="4"/>
        <v>1</v>
      </c>
      <c r="Z8" s="43">
        <f t="shared" si="5"/>
        <v>0</v>
      </c>
      <c r="AA8" s="43">
        <f t="shared" si="6"/>
        <v>1</v>
      </c>
      <c r="AB8" s="43">
        <f t="shared" si="7"/>
        <v>0</v>
      </c>
      <c r="AC8" s="43">
        <f t="shared" si="8"/>
        <v>4</v>
      </c>
      <c r="AD8" s="44">
        <f t="shared" si="9"/>
        <v>-1</v>
      </c>
      <c r="AE8" s="44">
        <f t="shared" si="10"/>
        <v>2</v>
      </c>
      <c r="AF8" s="43">
        <f t="shared" si="11"/>
        <v>2</v>
      </c>
      <c r="AG8" s="5" t="str">
        <f>Vzorci_vnosov!$A$8</f>
        <v>U</v>
      </c>
      <c r="AH8" s="45" t="str">
        <f t="shared" si="12"/>
        <v/>
      </c>
      <c r="AI8" s="45" t="str">
        <f t="shared" si="13"/>
        <v>T</v>
      </c>
      <c r="AJ8" s="45" t="str">
        <f t="shared" si="14"/>
        <v>☻</v>
      </c>
      <c r="AK8" s="45" t="str">
        <f t="shared" si="15"/>
        <v>X</v>
      </c>
      <c r="AL8" s="45" t="str">
        <f t="shared" si="16"/>
        <v>D</v>
      </c>
      <c r="AM8" s="45" t="str">
        <f t="shared" si="17"/>
        <v>m</v>
      </c>
      <c r="AN8" s="45" t="str">
        <f t="shared" si="18"/>
        <v>D</v>
      </c>
      <c r="AO8" s="45" t="str">
        <f t="shared" si="19"/>
        <v>D</v>
      </c>
      <c r="AP8" s="45" t="str">
        <f t="shared" si="20"/>
        <v>T</v>
      </c>
      <c r="AQ8" s="45" t="str">
        <f t="shared" si="21"/>
        <v>☺</v>
      </c>
      <c r="AR8" s="45" t="str">
        <f t="shared" si="22"/>
        <v>1</v>
      </c>
      <c r="AS8" s="45" t="str">
        <f t="shared" si="23"/>
        <v>D</v>
      </c>
      <c r="AT8" s="45" t="e">
        <f>NA()</f>
        <v>#N/A</v>
      </c>
      <c r="AU8" s="45" t="str">
        <f t="shared" si="24"/>
        <v>¶</v>
      </c>
      <c r="AV8" s="45" t="str">
        <f t="shared" si="25"/>
        <v>T</v>
      </c>
      <c r="AW8" s="45" t="str">
        <f t="shared" si="26"/>
        <v>2</v>
      </c>
      <c r="AX8" s="45" t="str">
        <f t="shared" si="27"/>
        <v/>
      </c>
      <c r="AY8" s="45" t="str">
        <f t="shared" si="28"/>
        <v>X</v>
      </c>
    </row>
    <row r="9" spans="1:53" ht="19.5" customHeight="1">
      <c r="A9" s="47">
        <v>44020</v>
      </c>
      <c r="B9" s="92" t="str">
        <f t="shared" si="0"/>
        <v>Wed</v>
      </c>
      <c r="C9" s="52"/>
      <c r="D9" s="50" t="str">
        <f>Vzorci_vnosov!$A$7</f>
        <v>KVIT☻</v>
      </c>
      <c r="E9" s="8" t="str">
        <f>Vzorci_vnosov!$A$11</f>
        <v>X</v>
      </c>
      <c r="F9" s="89" t="s">
        <v>8</v>
      </c>
      <c r="G9" s="49" t="str">
        <f>Vzorci_vnosov!$A$12</f>
        <v>D</v>
      </c>
      <c r="H9" s="8" t="str">
        <f>Vzorci_vnosov!$A$35</f>
        <v>Ta</v>
      </c>
      <c r="I9" s="49" t="str">
        <f>Vzorci_vnosov!$A$12</f>
        <v>D</v>
      </c>
      <c r="J9" s="16" t="str">
        <f>Vzorci_vnosov!$A$29</f>
        <v>Rt</v>
      </c>
      <c r="K9" s="89" t="s">
        <v>8</v>
      </c>
      <c r="L9" s="8" t="str">
        <f>Vzorci_vnosov!$A$11</f>
        <v>X</v>
      </c>
      <c r="M9" s="52" t="s">
        <v>76</v>
      </c>
      <c r="N9" s="49" t="str">
        <f>Vzorci_vnosov!$A$12</f>
        <v>D</v>
      </c>
      <c r="O9" s="5" t="str">
        <f>Vzorci_vnosov!$A$4</f>
        <v>51</v>
      </c>
      <c r="P9" s="89" t="s">
        <v>8</v>
      </c>
      <c r="Q9" s="8" t="str">
        <f>Vzorci_vnosov!$A$35</f>
        <v>Ta</v>
      </c>
      <c r="R9" s="52"/>
      <c r="S9" s="14" t="str">
        <f>Vzorci_vnosov!$A$24</f>
        <v>52☺</v>
      </c>
      <c r="T9" s="52" t="s">
        <v>32</v>
      </c>
      <c r="U9" s="26" t="str">
        <f>Vzorci_vnosov!$C$7</f>
        <v>MIO</v>
      </c>
      <c r="V9" s="43">
        <f t="shared" si="1"/>
        <v>1</v>
      </c>
      <c r="W9" s="43">
        <f t="shared" si="2"/>
        <v>1</v>
      </c>
      <c r="X9" s="43">
        <f t="shared" si="3"/>
        <v>1</v>
      </c>
      <c r="Y9" s="43">
        <f t="shared" si="4"/>
        <v>0</v>
      </c>
      <c r="Z9" s="43">
        <f t="shared" si="5"/>
        <v>0</v>
      </c>
      <c r="AA9" s="43">
        <f t="shared" si="6"/>
        <v>0</v>
      </c>
      <c r="AB9" s="43">
        <f t="shared" si="7"/>
        <v>0</v>
      </c>
      <c r="AC9" s="43">
        <f t="shared" si="8"/>
        <v>4</v>
      </c>
      <c r="AD9" s="44">
        <f t="shared" si="9"/>
        <v>-1</v>
      </c>
      <c r="AE9" s="44">
        <f t="shared" si="10"/>
        <v>2</v>
      </c>
      <c r="AF9" s="43">
        <f t="shared" si="11"/>
        <v>1</v>
      </c>
      <c r="AG9" s="5" t="str">
        <f>Vzorci_vnosov!$A$9</f>
        <v>U☻</v>
      </c>
      <c r="AH9" s="45" t="str">
        <f t="shared" si="12"/>
        <v/>
      </c>
      <c r="AI9" s="45" t="str">
        <f t="shared" si="13"/>
        <v>☻</v>
      </c>
      <c r="AJ9" s="45" t="str">
        <f t="shared" si="14"/>
        <v>X</v>
      </c>
      <c r="AK9" s="45" t="str">
        <f t="shared" si="15"/>
        <v>T</v>
      </c>
      <c r="AL9" s="45" t="str">
        <f t="shared" si="16"/>
        <v>D</v>
      </c>
      <c r="AM9" s="45" t="str">
        <f t="shared" si="17"/>
        <v>a</v>
      </c>
      <c r="AN9" s="45" t="str">
        <f t="shared" si="18"/>
        <v>D</v>
      </c>
      <c r="AO9" s="45" t="str">
        <f t="shared" si="19"/>
        <v>t</v>
      </c>
      <c r="AP9" s="45" t="str">
        <f t="shared" si="20"/>
        <v>T</v>
      </c>
      <c r="AQ9" s="45" t="str">
        <f t="shared" si="21"/>
        <v>X</v>
      </c>
      <c r="AR9" s="45" t="str">
        <f t="shared" si="22"/>
        <v>K</v>
      </c>
      <c r="AS9" s="45" t="str">
        <f t="shared" si="23"/>
        <v>D</v>
      </c>
      <c r="AT9" s="45" t="e">
        <f>NA()</f>
        <v>#N/A</v>
      </c>
      <c r="AU9" s="45" t="str">
        <f t="shared" si="24"/>
        <v>1</v>
      </c>
      <c r="AV9" s="45" t="str">
        <f t="shared" si="25"/>
        <v>T</v>
      </c>
      <c r="AW9" s="45" t="str">
        <f t="shared" si="26"/>
        <v>a</v>
      </c>
      <c r="AX9" s="45" t="str">
        <f t="shared" si="27"/>
        <v/>
      </c>
      <c r="AY9" s="45" t="str">
        <f t="shared" si="28"/>
        <v>☺</v>
      </c>
    </row>
    <row r="10" spans="1:53" ht="19.5" customHeight="1">
      <c r="A10" s="47">
        <v>44021</v>
      </c>
      <c r="B10" s="92" t="str">
        <f t="shared" si="0"/>
        <v>Thu</v>
      </c>
      <c r="C10" s="52"/>
      <c r="D10" s="8" t="str">
        <f>Vzorci_vnosov!$A$11</f>
        <v>X</v>
      </c>
      <c r="E10" s="50" t="str">
        <f>Vzorci_vnosov!$A$7</f>
        <v>KVIT☻</v>
      </c>
      <c r="F10" s="89" t="s">
        <v>8</v>
      </c>
      <c r="G10" s="49" t="str">
        <f>Vzorci_vnosov!$A$12</f>
        <v>D</v>
      </c>
      <c r="H10" s="8" t="str">
        <f>Vzorci_vnosov!$A$32</f>
        <v>Am</v>
      </c>
      <c r="I10" s="49" t="str">
        <f>Vzorci_vnosov!$A$4</f>
        <v>51</v>
      </c>
      <c r="J10" s="8" t="str">
        <f>Vzorci_vnosov!$A$26</f>
        <v>52¶</v>
      </c>
      <c r="K10" s="89" t="s">
        <v>8</v>
      </c>
      <c r="L10" s="49" t="str">
        <f>Vzorci_vnosov!$A$12</f>
        <v>D</v>
      </c>
      <c r="M10" s="52" t="s">
        <v>76</v>
      </c>
      <c r="N10" s="49" t="str">
        <f>Vzorci_vnosov!$A$12</f>
        <v>D</v>
      </c>
      <c r="O10" s="5" t="str">
        <f>Vzorci_vnosov!$A$4</f>
        <v>51</v>
      </c>
      <c r="P10" s="89" t="s">
        <v>8</v>
      </c>
      <c r="Q10" s="5" t="str">
        <f>Vzorci_vnosov!$A$5</f>
        <v>52</v>
      </c>
      <c r="R10" s="52"/>
      <c r="S10" s="8" t="str">
        <f>Vzorci_vnosov!$A$11</f>
        <v>X</v>
      </c>
      <c r="T10" s="52" t="s">
        <v>71</v>
      </c>
      <c r="U10" s="26" t="str">
        <f>Vzorci_vnosov!$C$7</f>
        <v>MIO</v>
      </c>
      <c r="V10" s="43">
        <f t="shared" si="1"/>
        <v>1</v>
      </c>
      <c r="W10" s="43">
        <f t="shared" si="2"/>
        <v>0</v>
      </c>
      <c r="X10" s="43">
        <f t="shared" si="3"/>
        <v>2</v>
      </c>
      <c r="Y10" s="43">
        <f t="shared" si="4"/>
        <v>1</v>
      </c>
      <c r="Z10" s="43">
        <f t="shared" si="5"/>
        <v>0</v>
      </c>
      <c r="AA10" s="43">
        <f t="shared" si="6"/>
        <v>1</v>
      </c>
      <c r="AB10" s="43">
        <f t="shared" si="7"/>
        <v>0</v>
      </c>
      <c r="AC10" s="43">
        <f t="shared" si="8"/>
        <v>4</v>
      </c>
      <c r="AD10" s="44">
        <f t="shared" si="9"/>
        <v>-1</v>
      </c>
      <c r="AE10" s="44">
        <f t="shared" si="10"/>
        <v>2</v>
      </c>
      <c r="AF10" s="43">
        <f t="shared" si="11"/>
        <v>3</v>
      </c>
      <c r="AG10" s="5" t="str">
        <f>Vzorci_vnosov!$A$10</f>
        <v>12-20</v>
      </c>
      <c r="AH10" s="45" t="str">
        <f t="shared" si="12"/>
        <v/>
      </c>
      <c r="AI10" s="45" t="str">
        <f t="shared" si="13"/>
        <v>X</v>
      </c>
      <c r="AJ10" s="45" t="str">
        <f t="shared" si="14"/>
        <v>☻</v>
      </c>
      <c r="AK10" s="45" t="str">
        <f t="shared" si="15"/>
        <v>T</v>
      </c>
      <c r="AL10" s="45" t="str">
        <f t="shared" si="16"/>
        <v>D</v>
      </c>
      <c r="AM10" s="45" t="str">
        <f t="shared" si="17"/>
        <v>m</v>
      </c>
      <c r="AN10" s="45" t="str">
        <f t="shared" si="18"/>
        <v>1</v>
      </c>
      <c r="AO10" s="45" t="str">
        <f t="shared" si="19"/>
        <v>¶</v>
      </c>
      <c r="AP10" s="45" t="str">
        <f t="shared" si="20"/>
        <v>T</v>
      </c>
      <c r="AQ10" s="45" t="str">
        <f t="shared" si="21"/>
        <v>D</v>
      </c>
      <c r="AR10" s="45" t="str">
        <f t="shared" si="22"/>
        <v>K</v>
      </c>
      <c r="AS10" s="45" t="str">
        <f t="shared" si="23"/>
        <v>D</v>
      </c>
      <c r="AT10" s="45" t="e">
        <f>NA()</f>
        <v>#N/A</v>
      </c>
      <c r="AU10" s="45" t="str">
        <f t="shared" si="24"/>
        <v>1</v>
      </c>
      <c r="AV10" s="45" t="str">
        <f t="shared" si="25"/>
        <v>T</v>
      </c>
      <c r="AW10" s="45" t="str">
        <f t="shared" si="26"/>
        <v>2</v>
      </c>
      <c r="AX10" s="45" t="str">
        <f t="shared" si="27"/>
        <v/>
      </c>
      <c r="AY10" s="45" t="str">
        <f t="shared" si="28"/>
        <v>X</v>
      </c>
    </row>
    <row r="11" spans="1:53" ht="19.5" customHeight="1">
      <c r="A11" s="47">
        <v>44022</v>
      </c>
      <c r="B11" s="92" t="str">
        <f t="shared" si="0"/>
        <v>Fri</v>
      </c>
      <c r="C11" s="52"/>
      <c r="D11" s="52" t="s">
        <v>75</v>
      </c>
      <c r="E11" s="8" t="str">
        <f>Vzorci_vnosov!$A$11</f>
        <v>X</v>
      </c>
      <c r="F11" s="49" t="str">
        <f>Vzorci_vnosov!$A$12</f>
        <v>D</v>
      </c>
      <c r="G11" s="49" t="str">
        <f>Vzorci_vnosov!$A$12</f>
        <v>D</v>
      </c>
      <c r="H11" s="5" t="str">
        <f>Vzorci_vnosov!$A$5</f>
        <v>52</v>
      </c>
      <c r="I11" s="51" t="str">
        <f>Vzorci_vnosov!$A$23</f>
        <v>51☺</v>
      </c>
      <c r="J11" s="89" t="s">
        <v>8</v>
      </c>
      <c r="K11" s="50" t="str">
        <f>Vzorci_vnosov!$A$7</f>
        <v>KVIT☻</v>
      </c>
      <c r="L11" s="49" t="str">
        <f>Vzorci_vnosov!$A$12</f>
        <v>D</v>
      </c>
      <c r="M11" s="5" t="str">
        <f>Vzorci_vnosov!$A$4</f>
        <v>51</v>
      </c>
      <c r="N11" s="49" t="str">
        <f>Vzorci_vnosov!$A$12</f>
        <v>D</v>
      </c>
      <c r="O11" s="5" t="str">
        <f>Vzorci_vnosov!$A$4</f>
        <v>51</v>
      </c>
      <c r="P11" s="89" t="s">
        <v>8</v>
      </c>
      <c r="Q11" s="5" t="str">
        <f>Vzorci_vnosov!$A$5</f>
        <v>52</v>
      </c>
      <c r="R11" s="52"/>
      <c r="S11" s="89" t="s">
        <v>8</v>
      </c>
      <c r="T11" s="52" t="s">
        <v>13</v>
      </c>
      <c r="U11" s="26" t="str">
        <f>Vzorci_vnosov!$C$7</f>
        <v>MIO</v>
      </c>
      <c r="V11" s="43">
        <f t="shared" si="1"/>
        <v>1</v>
      </c>
      <c r="W11" s="43">
        <f t="shared" si="2"/>
        <v>1</v>
      </c>
      <c r="X11" s="43">
        <f t="shared" si="3"/>
        <v>2</v>
      </c>
      <c r="Y11" s="43">
        <f t="shared" si="4"/>
        <v>2</v>
      </c>
      <c r="Z11" s="43">
        <f t="shared" si="5"/>
        <v>0</v>
      </c>
      <c r="AA11" s="43">
        <f t="shared" si="6"/>
        <v>0</v>
      </c>
      <c r="AB11" s="43">
        <f t="shared" si="7"/>
        <v>0</v>
      </c>
      <c r="AC11" s="43">
        <f t="shared" si="8"/>
        <v>4</v>
      </c>
      <c r="AD11" s="44">
        <f t="shared" si="9"/>
        <v>-1</v>
      </c>
      <c r="AE11" s="44">
        <f t="shared" si="10"/>
        <v>1</v>
      </c>
      <c r="AF11" s="43">
        <f t="shared" si="11"/>
        <v>4</v>
      </c>
      <c r="AG11" s="8" t="str">
        <f>Vzorci_vnosov!$A$11</f>
        <v>X</v>
      </c>
      <c r="AH11" s="45" t="str">
        <f t="shared" si="12"/>
        <v/>
      </c>
      <c r="AI11" s="45" t="str">
        <f t="shared" si="13"/>
        <v>F</v>
      </c>
      <c r="AJ11" s="45" t="str">
        <f t="shared" si="14"/>
        <v>X</v>
      </c>
      <c r="AK11" s="45" t="str">
        <f t="shared" si="15"/>
        <v>D</v>
      </c>
      <c r="AL11" s="45" t="str">
        <f t="shared" si="16"/>
        <v>D</v>
      </c>
      <c r="AM11" s="45" t="str">
        <f t="shared" si="17"/>
        <v>2</v>
      </c>
      <c r="AN11" s="45" t="str">
        <f t="shared" si="18"/>
        <v>☺</v>
      </c>
      <c r="AO11" s="45" t="str">
        <f t="shared" si="19"/>
        <v>T</v>
      </c>
      <c r="AP11" s="45" t="str">
        <f t="shared" si="20"/>
        <v>☻</v>
      </c>
      <c r="AQ11" s="45" t="str">
        <f t="shared" si="21"/>
        <v>D</v>
      </c>
      <c r="AR11" s="45" t="str">
        <f t="shared" si="22"/>
        <v>1</v>
      </c>
      <c r="AS11" s="45" t="str">
        <f t="shared" si="23"/>
        <v>D</v>
      </c>
      <c r="AT11" s="45" t="e">
        <f>NA()</f>
        <v>#N/A</v>
      </c>
      <c r="AU11" s="45" t="str">
        <f t="shared" si="24"/>
        <v>1</v>
      </c>
      <c r="AV11" s="45" t="str">
        <f t="shared" si="25"/>
        <v>T</v>
      </c>
      <c r="AW11" s="45" t="str">
        <f t="shared" si="26"/>
        <v>2</v>
      </c>
      <c r="AX11" s="45" t="str">
        <f t="shared" si="27"/>
        <v/>
      </c>
      <c r="AY11" s="45" t="str">
        <f t="shared" si="28"/>
        <v>T</v>
      </c>
    </row>
    <row r="12" spans="1:53" ht="19.5" customHeight="1">
      <c r="A12" s="47">
        <v>44023</v>
      </c>
      <c r="B12" s="92" t="str">
        <f t="shared" si="0"/>
        <v>Sat</v>
      </c>
      <c r="C12" s="52"/>
      <c r="D12" s="41" t="str">
        <f>Vzorci_vnosov!$A$14</f>
        <v>☻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 t="s">
        <v>73</v>
      </c>
      <c r="U12" s="26" t="s">
        <v>11</v>
      </c>
      <c r="V12" s="43">
        <f t="shared" si="1"/>
        <v>1</v>
      </c>
      <c r="W12" s="43">
        <f t="shared" si="2"/>
        <v>0</v>
      </c>
      <c r="X12" s="43">
        <f t="shared" si="3"/>
        <v>0</v>
      </c>
      <c r="Y12" s="43">
        <f t="shared" si="4"/>
        <v>0</v>
      </c>
      <c r="Z12" s="43">
        <f t="shared" si="5"/>
        <v>0</v>
      </c>
      <c r="AA12" s="43">
        <f t="shared" si="6"/>
        <v>0</v>
      </c>
      <c r="AB12" s="43">
        <f t="shared" si="7"/>
        <v>0</v>
      </c>
      <c r="AC12" s="43">
        <f t="shared" si="8"/>
        <v>0</v>
      </c>
      <c r="AD12" s="44">
        <f t="shared" si="9"/>
        <v>13</v>
      </c>
      <c r="AE12" s="44">
        <f t="shared" si="10"/>
        <v>0</v>
      </c>
      <c r="AF12" s="43">
        <f t="shared" si="11"/>
        <v>0</v>
      </c>
      <c r="AG12" s="5" t="str">
        <f>Vzorci_vnosov!$A$12</f>
        <v>D</v>
      </c>
      <c r="AH12" s="45" t="str">
        <f t="shared" si="12"/>
        <v/>
      </c>
      <c r="AI12" s="45" t="str">
        <f t="shared" si="13"/>
        <v>☻</v>
      </c>
      <c r="AJ12" s="45" t="str">
        <f t="shared" si="14"/>
        <v/>
      </c>
      <c r="AK12" s="45" t="str">
        <f t="shared" si="15"/>
        <v/>
      </c>
      <c r="AL12" s="45" t="str">
        <f t="shared" si="16"/>
        <v/>
      </c>
      <c r="AM12" s="45" t="str">
        <f t="shared" si="17"/>
        <v/>
      </c>
      <c r="AN12" s="45" t="str">
        <f t="shared" si="18"/>
        <v/>
      </c>
      <c r="AO12" s="45" t="str">
        <f t="shared" si="19"/>
        <v/>
      </c>
      <c r="AP12" s="45" t="str">
        <f t="shared" si="20"/>
        <v/>
      </c>
      <c r="AQ12" s="45" t="str">
        <f t="shared" si="21"/>
        <v/>
      </c>
      <c r="AR12" s="45" t="str">
        <f t="shared" si="22"/>
        <v/>
      </c>
      <c r="AS12" s="45" t="str">
        <f t="shared" si="23"/>
        <v/>
      </c>
      <c r="AT12" s="45" t="e">
        <f>NA()</f>
        <v>#N/A</v>
      </c>
      <c r="AU12" s="45" t="str">
        <f t="shared" si="24"/>
        <v/>
      </c>
      <c r="AV12" s="45" t="str">
        <f t="shared" si="25"/>
        <v/>
      </c>
      <c r="AW12" s="45" t="str">
        <f t="shared" si="26"/>
        <v/>
      </c>
      <c r="AX12" s="45" t="str">
        <f t="shared" si="27"/>
        <v/>
      </c>
      <c r="AY12" s="45" t="str">
        <f t="shared" si="28"/>
        <v/>
      </c>
    </row>
    <row r="13" spans="1:53" ht="19.5" customHeight="1">
      <c r="A13" s="47">
        <v>44024</v>
      </c>
      <c r="B13" s="92" t="str">
        <f t="shared" si="0"/>
        <v>Sun</v>
      </c>
      <c r="C13" s="52"/>
      <c r="D13" s="52"/>
      <c r="E13" s="52"/>
      <c r="F13" s="52"/>
      <c r="G13" s="52"/>
      <c r="H13" s="52"/>
      <c r="I13" s="52"/>
      <c r="J13" s="52"/>
      <c r="K13" s="41" t="str">
        <f>Vzorci_vnosov!$A$14</f>
        <v>☻</v>
      </c>
      <c r="L13" s="52"/>
      <c r="M13" s="52"/>
      <c r="N13" s="52"/>
      <c r="O13" s="52"/>
      <c r="P13" s="52"/>
      <c r="Q13" s="52"/>
      <c r="R13" s="52"/>
      <c r="S13" s="42" t="str">
        <f>Vzorci_vnosov!$A$21</f>
        <v>☺</v>
      </c>
      <c r="T13" s="52" t="s">
        <v>32</v>
      </c>
      <c r="U13" s="26" t="s">
        <v>11</v>
      </c>
      <c r="V13" s="43">
        <f t="shared" si="1"/>
        <v>1</v>
      </c>
      <c r="W13" s="43">
        <f t="shared" si="2"/>
        <v>1</v>
      </c>
      <c r="X13" s="43">
        <f t="shared" si="3"/>
        <v>0</v>
      </c>
      <c r="Y13" s="43">
        <f t="shared" si="4"/>
        <v>0</v>
      </c>
      <c r="Z13" s="43">
        <f t="shared" si="5"/>
        <v>0</v>
      </c>
      <c r="AA13" s="43">
        <f t="shared" si="6"/>
        <v>0</v>
      </c>
      <c r="AB13" s="43">
        <f t="shared" si="7"/>
        <v>0</v>
      </c>
      <c r="AC13" s="43">
        <f t="shared" si="8"/>
        <v>0</v>
      </c>
      <c r="AD13" s="44">
        <f t="shared" si="9"/>
        <v>12</v>
      </c>
      <c r="AE13" s="44">
        <f t="shared" si="10"/>
        <v>0</v>
      </c>
      <c r="AF13" s="43">
        <f t="shared" si="11"/>
        <v>0</v>
      </c>
      <c r="AG13" s="5" t="str">
        <f>Vzorci_vnosov!$A$13</f>
        <v>BOL</v>
      </c>
      <c r="AH13" s="45" t="str">
        <f t="shared" si="12"/>
        <v/>
      </c>
      <c r="AI13" s="45" t="str">
        <f t="shared" si="13"/>
        <v/>
      </c>
      <c r="AJ13" s="45" t="str">
        <f t="shared" si="14"/>
        <v/>
      </c>
      <c r="AK13" s="45" t="str">
        <f t="shared" si="15"/>
        <v/>
      </c>
      <c r="AL13" s="45" t="str">
        <f t="shared" si="16"/>
        <v/>
      </c>
      <c r="AM13" s="45" t="str">
        <f t="shared" si="17"/>
        <v/>
      </c>
      <c r="AN13" s="45" t="str">
        <f t="shared" si="18"/>
        <v/>
      </c>
      <c r="AO13" s="45" t="str">
        <f t="shared" si="19"/>
        <v/>
      </c>
      <c r="AP13" s="45" t="str">
        <f t="shared" si="20"/>
        <v>☻</v>
      </c>
      <c r="AQ13" s="45" t="str">
        <f t="shared" si="21"/>
        <v/>
      </c>
      <c r="AR13" s="45" t="str">
        <f t="shared" si="22"/>
        <v/>
      </c>
      <c r="AS13" s="45" t="str">
        <f t="shared" si="23"/>
        <v/>
      </c>
      <c r="AT13" s="45" t="e">
        <f>NA()</f>
        <v>#N/A</v>
      </c>
      <c r="AU13" s="45" t="str">
        <f t="shared" si="24"/>
        <v/>
      </c>
      <c r="AV13" s="45" t="str">
        <f t="shared" si="25"/>
        <v/>
      </c>
      <c r="AW13" s="45" t="str">
        <f t="shared" si="26"/>
        <v/>
      </c>
      <c r="AX13" s="45" t="str">
        <f t="shared" si="27"/>
        <v/>
      </c>
      <c r="AY13" s="45" t="str">
        <f t="shared" si="28"/>
        <v>☺</v>
      </c>
    </row>
    <row r="14" spans="1:53" ht="19.5" customHeight="1">
      <c r="A14" s="47">
        <v>44025</v>
      </c>
      <c r="B14" s="92" t="str">
        <f t="shared" si="0"/>
        <v>Mon</v>
      </c>
      <c r="C14" s="52"/>
      <c r="D14" s="49" t="str">
        <f>Vzorci_vnosov!$A$13</f>
        <v>BOL</v>
      </c>
      <c r="E14" s="49" t="str">
        <f>Vzorci_vnosov!$A$12</f>
        <v>D</v>
      </c>
      <c r="F14" s="53" t="str">
        <f>Vzorci_vnosov!$A$26</f>
        <v>52¶</v>
      </c>
      <c r="G14" s="58" t="str">
        <f>Vzorci_vnosov!$A$28</f>
        <v>KO</v>
      </c>
      <c r="H14" s="49" t="s">
        <v>85</v>
      </c>
      <c r="I14" s="49" t="str">
        <f>Vzorci_vnosov!$A$8</f>
        <v>U</v>
      </c>
      <c r="J14" s="50" t="str">
        <f>Vzorci_vnosov!$A$7</f>
        <v>KVIT☻</v>
      </c>
      <c r="K14" s="8" t="str">
        <f>Vzorci_vnosov!$A$11</f>
        <v>X</v>
      </c>
      <c r="L14" s="49" t="str">
        <f>Vzorci_vnosov!$A$4</f>
        <v>51</v>
      </c>
      <c r="M14" s="89" t="s">
        <v>8</v>
      </c>
      <c r="N14" s="89" t="s">
        <v>8</v>
      </c>
      <c r="O14" s="49" t="str">
        <f>Vzorci_vnosov!$A$12</f>
        <v>D</v>
      </c>
      <c r="P14" s="89" t="s">
        <v>8</v>
      </c>
      <c r="Q14" s="49" t="str">
        <f>Vzorci_vnosov!$A$5</f>
        <v>52</v>
      </c>
      <c r="R14" s="52"/>
      <c r="S14" s="8" t="str">
        <f>Vzorci_vnosov!$A$11</f>
        <v>X</v>
      </c>
      <c r="T14" s="52" t="s">
        <v>71</v>
      </c>
      <c r="U14" s="26" t="str">
        <f>Vzorci_vnosov!$C$15</f>
        <v>BUT</v>
      </c>
      <c r="V14" s="43">
        <f t="shared" si="1"/>
        <v>1</v>
      </c>
      <c r="W14" s="43">
        <f t="shared" si="2"/>
        <v>0</v>
      </c>
      <c r="X14" s="43">
        <f t="shared" si="3"/>
        <v>1</v>
      </c>
      <c r="Y14" s="43">
        <f t="shared" si="4"/>
        <v>1</v>
      </c>
      <c r="Z14" s="43">
        <f t="shared" si="5"/>
        <v>0</v>
      </c>
      <c r="AA14" s="43">
        <f t="shared" si="6"/>
        <v>1</v>
      </c>
      <c r="AB14" s="43">
        <f t="shared" si="7"/>
        <v>1</v>
      </c>
      <c r="AC14" s="43">
        <f t="shared" si="8"/>
        <v>4</v>
      </c>
      <c r="AD14" s="44">
        <f t="shared" si="9"/>
        <v>-1</v>
      </c>
      <c r="AE14" s="44">
        <f t="shared" si="10"/>
        <v>2</v>
      </c>
      <c r="AF14" s="43">
        <f t="shared" si="11"/>
        <v>2</v>
      </c>
      <c r="AG14" s="9" t="str">
        <f>Vzorci_vnosov!$A$14</f>
        <v>☻</v>
      </c>
      <c r="AH14" s="45" t="str">
        <f t="shared" si="12"/>
        <v/>
      </c>
      <c r="AI14" s="45" t="str">
        <f t="shared" si="13"/>
        <v>L</v>
      </c>
      <c r="AJ14" s="45" t="str">
        <f t="shared" si="14"/>
        <v>D</v>
      </c>
      <c r="AK14" s="45" t="str">
        <f t="shared" si="15"/>
        <v>¶</v>
      </c>
      <c r="AL14" s="45" t="str">
        <f t="shared" si="16"/>
        <v>O</v>
      </c>
      <c r="AM14" s="45" t="str">
        <f t="shared" si="17"/>
        <v>E</v>
      </c>
      <c r="AN14" s="45" t="str">
        <f t="shared" si="18"/>
        <v>U</v>
      </c>
      <c r="AO14" s="45" t="str">
        <f t="shared" si="19"/>
        <v>☻</v>
      </c>
      <c r="AP14" s="45" t="str">
        <f t="shared" si="20"/>
        <v>X</v>
      </c>
      <c r="AQ14" s="45" t="str">
        <f t="shared" si="21"/>
        <v>1</v>
      </c>
      <c r="AR14" s="45" t="str">
        <f t="shared" si="22"/>
        <v>T</v>
      </c>
      <c r="AS14" s="45" t="str">
        <f t="shared" si="23"/>
        <v>T</v>
      </c>
      <c r="AT14" s="45" t="e">
        <f>NA()</f>
        <v>#N/A</v>
      </c>
      <c r="AU14" s="45" t="str">
        <f t="shared" si="24"/>
        <v>D</v>
      </c>
      <c r="AV14" s="45" t="str">
        <f t="shared" si="25"/>
        <v>T</v>
      </c>
      <c r="AW14" s="45" t="str">
        <f t="shared" si="26"/>
        <v>2</v>
      </c>
      <c r="AX14" s="45" t="str">
        <f t="shared" si="27"/>
        <v/>
      </c>
      <c r="AY14" s="45" t="str">
        <f t="shared" si="28"/>
        <v>X</v>
      </c>
    </row>
    <row r="15" spans="1:53" ht="19.5" customHeight="1">
      <c r="A15" s="47">
        <v>44026</v>
      </c>
      <c r="B15" s="92" t="str">
        <f t="shared" si="0"/>
        <v>Tue</v>
      </c>
      <c r="C15" s="52"/>
      <c r="D15" s="49" t="str">
        <f>Vzorci_vnosov!$A$13</f>
        <v>BOL</v>
      </c>
      <c r="E15" s="49" t="str">
        <f>Vzorci_vnosov!$A$12</f>
        <v>D</v>
      </c>
      <c r="F15" s="8" t="str">
        <f>Vzorci_vnosov!$A$32</f>
        <v>Am</v>
      </c>
      <c r="G15" s="58" t="str">
        <f>Vzorci_vnosov!$A$28</f>
        <v>KO</v>
      </c>
      <c r="H15" s="49" t="s">
        <v>85</v>
      </c>
      <c r="I15" s="53" t="str">
        <f>Vzorci_vnosov!$A$26</f>
        <v>52¶</v>
      </c>
      <c r="J15" s="8" t="str">
        <f>Vzorci_vnosov!$A$11</f>
        <v>X</v>
      </c>
      <c r="K15" s="89" t="s">
        <v>8</v>
      </c>
      <c r="L15" s="49" t="str">
        <f>Vzorci_vnosov!$A$4</f>
        <v>51</v>
      </c>
      <c r="M15" s="89" t="s">
        <v>8</v>
      </c>
      <c r="N15" s="50" t="str">
        <f>Vzorci_vnosov!$A$7</f>
        <v>KVIT☻</v>
      </c>
      <c r="O15" s="49" t="str">
        <f>Vzorci_vnosov!$A$12</f>
        <v>D</v>
      </c>
      <c r="P15" s="89" t="s">
        <v>8</v>
      </c>
      <c r="Q15" s="49" t="str">
        <f>Vzorci_vnosov!$A$5</f>
        <v>52</v>
      </c>
      <c r="R15" s="52"/>
      <c r="S15" s="51" t="str">
        <f>Vzorci_vnosov!$A$23</f>
        <v>51☺</v>
      </c>
      <c r="T15" s="52" t="s">
        <v>32</v>
      </c>
      <c r="U15" s="26" t="str">
        <f>Vzorci_vnosov!$C$15</f>
        <v>BUT</v>
      </c>
      <c r="V15" s="43">
        <f t="shared" si="1"/>
        <v>1</v>
      </c>
      <c r="W15" s="43">
        <f t="shared" si="2"/>
        <v>1</v>
      </c>
      <c r="X15" s="43">
        <f t="shared" si="3"/>
        <v>1</v>
      </c>
      <c r="Y15" s="43">
        <f t="shared" si="4"/>
        <v>1</v>
      </c>
      <c r="Z15" s="43">
        <f t="shared" si="5"/>
        <v>0</v>
      </c>
      <c r="AA15" s="43">
        <f t="shared" si="6"/>
        <v>1</v>
      </c>
      <c r="AB15" s="43">
        <f t="shared" si="7"/>
        <v>0</v>
      </c>
      <c r="AC15" s="43">
        <f t="shared" si="8"/>
        <v>4</v>
      </c>
      <c r="AD15" s="44">
        <f t="shared" si="9"/>
        <v>-1</v>
      </c>
      <c r="AE15" s="44">
        <f t="shared" si="10"/>
        <v>1</v>
      </c>
      <c r="AF15" s="43">
        <f t="shared" si="11"/>
        <v>2</v>
      </c>
      <c r="AG15" s="5" t="str">
        <f>Vzorci_vnosov!$A$15</f>
        <v>SO</v>
      </c>
      <c r="AH15" s="45" t="str">
        <f t="shared" si="12"/>
        <v/>
      </c>
      <c r="AI15" s="45" t="str">
        <f t="shared" si="13"/>
        <v>L</v>
      </c>
      <c r="AJ15" s="45" t="str">
        <f t="shared" si="14"/>
        <v>D</v>
      </c>
      <c r="AK15" s="45" t="str">
        <f t="shared" si="15"/>
        <v>m</v>
      </c>
      <c r="AL15" s="45" t="str">
        <f t="shared" si="16"/>
        <v>O</v>
      </c>
      <c r="AM15" s="45" t="str">
        <f t="shared" si="17"/>
        <v>E</v>
      </c>
      <c r="AN15" s="45" t="str">
        <f t="shared" si="18"/>
        <v>¶</v>
      </c>
      <c r="AO15" s="45" t="str">
        <f t="shared" si="19"/>
        <v>X</v>
      </c>
      <c r="AP15" s="45" t="str">
        <f t="shared" si="20"/>
        <v>T</v>
      </c>
      <c r="AQ15" s="45" t="str">
        <f t="shared" si="21"/>
        <v>1</v>
      </c>
      <c r="AR15" s="45" t="str">
        <f t="shared" si="22"/>
        <v>T</v>
      </c>
      <c r="AS15" s="45" t="str">
        <f t="shared" si="23"/>
        <v>☻</v>
      </c>
      <c r="AT15" s="45" t="e">
        <f>NA()</f>
        <v>#N/A</v>
      </c>
      <c r="AU15" s="45" t="str">
        <f t="shared" si="24"/>
        <v>D</v>
      </c>
      <c r="AV15" s="45" t="str">
        <f t="shared" si="25"/>
        <v>T</v>
      </c>
      <c r="AW15" s="45" t="str">
        <f t="shared" si="26"/>
        <v>2</v>
      </c>
      <c r="AX15" s="45" t="str">
        <f t="shared" si="27"/>
        <v/>
      </c>
      <c r="AY15" s="45" t="str">
        <f t="shared" si="28"/>
        <v>☺</v>
      </c>
    </row>
    <row r="16" spans="1:53" ht="19.5" customHeight="1">
      <c r="A16" s="47">
        <v>44027</v>
      </c>
      <c r="B16" s="92" t="str">
        <f t="shared" si="0"/>
        <v>Wed</v>
      </c>
      <c r="C16" s="52"/>
      <c r="D16" s="49" t="str">
        <f>Vzorci_vnosov!$A$13</f>
        <v>BOL</v>
      </c>
      <c r="E16" s="49" t="str">
        <f>Vzorci_vnosov!$A$12</f>
        <v>D</v>
      </c>
      <c r="F16" s="53" t="str">
        <f>Vzorci_vnosov!$A$26</f>
        <v>52¶</v>
      </c>
      <c r="G16" s="58" t="str">
        <f>Vzorci_vnosov!$A$28</f>
        <v>KO</v>
      </c>
      <c r="H16" s="49" t="s">
        <v>85</v>
      </c>
      <c r="I16" s="49" t="str">
        <f>Vzorci_vnosov!$A$5</f>
        <v>52</v>
      </c>
      <c r="J16" s="50" t="str">
        <f>Vzorci_vnosov!$A$7</f>
        <v>KVIT☻</v>
      </c>
      <c r="K16" s="89" t="s">
        <v>8</v>
      </c>
      <c r="L16" s="49" t="str">
        <f>Vzorci_vnosov!$A$4</f>
        <v>51</v>
      </c>
      <c r="M16" s="8" t="str">
        <f>Vzorci_vnosov!$A$35</f>
        <v>Ta</v>
      </c>
      <c r="N16" s="8" t="str">
        <f>Vzorci_vnosov!$A$11</f>
        <v>X</v>
      </c>
      <c r="O16" s="49" t="str">
        <f>Vzorci_vnosov!$A$12</f>
        <v>D</v>
      </c>
      <c r="P16" s="89" t="s">
        <v>8</v>
      </c>
      <c r="Q16" s="14" t="str">
        <f>Vzorci_vnosov!$A$37</f>
        <v>Ta☺</v>
      </c>
      <c r="R16" s="52"/>
      <c r="S16" s="8" t="str">
        <f>Vzorci_vnosov!$A$11</f>
        <v>X</v>
      </c>
      <c r="T16" s="52" t="s">
        <v>28</v>
      </c>
      <c r="U16" s="26" t="str">
        <f>Vzorci_vnosov!$C$15</f>
        <v>BUT</v>
      </c>
      <c r="V16" s="43">
        <f t="shared" si="1"/>
        <v>1</v>
      </c>
      <c r="W16" s="43">
        <f t="shared" si="2"/>
        <v>1</v>
      </c>
      <c r="X16" s="43">
        <f t="shared" si="3"/>
        <v>1</v>
      </c>
      <c r="Y16" s="43">
        <f t="shared" si="4"/>
        <v>1</v>
      </c>
      <c r="Z16" s="43">
        <f t="shared" si="5"/>
        <v>0</v>
      </c>
      <c r="AA16" s="43">
        <f t="shared" si="6"/>
        <v>1</v>
      </c>
      <c r="AB16" s="43">
        <f t="shared" si="7"/>
        <v>0</v>
      </c>
      <c r="AC16" s="43">
        <f t="shared" si="8"/>
        <v>3</v>
      </c>
      <c r="AD16" s="44">
        <f t="shared" si="9"/>
        <v>-1</v>
      </c>
      <c r="AE16" s="44">
        <f t="shared" si="10"/>
        <v>2</v>
      </c>
      <c r="AF16" s="43">
        <f t="shared" si="11"/>
        <v>2</v>
      </c>
      <c r="AG16" s="8" t="str">
        <f>Vzorci_vnosov!$A$16</f>
        <v>☻</v>
      </c>
      <c r="AH16" s="45" t="str">
        <f t="shared" si="12"/>
        <v/>
      </c>
      <c r="AI16" s="45" t="str">
        <f t="shared" si="13"/>
        <v>L</v>
      </c>
      <c r="AJ16" s="45" t="str">
        <f t="shared" si="14"/>
        <v>D</v>
      </c>
      <c r="AK16" s="45" t="str">
        <f t="shared" si="15"/>
        <v>¶</v>
      </c>
      <c r="AL16" s="45" t="str">
        <f t="shared" si="16"/>
        <v>O</v>
      </c>
      <c r="AM16" s="45" t="str">
        <f t="shared" si="17"/>
        <v>E</v>
      </c>
      <c r="AN16" s="45" t="str">
        <f t="shared" si="18"/>
        <v>2</v>
      </c>
      <c r="AO16" s="45" t="str">
        <f t="shared" si="19"/>
        <v>☻</v>
      </c>
      <c r="AP16" s="45" t="str">
        <f t="shared" si="20"/>
        <v>T</v>
      </c>
      <c r="AQ16" s="45" t="str">
        <f t="shared" si="21"/>
        <v>1</v>
      </c>
      <c r="AR16" s="45" t="str">
        <f t="shared" si="22"/>
        <v>a</v>
      </c>
      <c r="AS16" s="45" t="str">
        <f t="shared" si="23"/>
        <v>X</v>
      </c>
      <c r="AT16" s="45" t="e">
        <f>NA()</f>
        <v>#N/A</v>
      </c>
      <c r="AU16" s="45" t="str">
        <f t="shared" si="24"/>
        <v>D</v>
      </c>
      <c r="AV16" s="45" t="str">
        <f t="shared" si="25"/>
        <v>T</v>
      </c>
      <c r="AW16" s="45" t="str">
        <f t="shared" si="26"/>
        <v>☺</v>
      </c>
      <c r="AX16" s="45" t="str">
        <f t="shared" si="27"/>
        <v/>
      </c>
      <c r="AY16" s="45" t="str">
        <f t="shared" si="28"/>
        <v>X</v>
      </c>
    </row>
    <row r="17" spans="1:51" ht="19.5" customHeight="1">
      <c r="A17" s="47">
        <v>44028</v>
      </c>
      <c r="B17" s="92" t="str">
        <f t="shared" si="0"/>
        <v>Thu</v>
      </c>
      <c r="C17" s="52"/>
      <c r="D17" s="49" t="str">
        <f>Vzorci_vnosov!$A$13</f>
        <v>BOL</v>
      </c>
      <c r="E17" s="49" t="str">
        <f>Vzorci_vnosov!$A$12</f>
        <v>D</v>
      </c>
      <c r="F17" s="89" t="s">
        <v>8</v>
      </c>
      <c r="G17" s="49" t="s">
        <v>85</v>
      </c>
      <c r="H17" s="51" t="str">
        <f>Vzorci_vnosov!$A$23</f>
        <v>51☺</v>
      </c>
      <c r="I17" s="49" t="str">
        <f>Vzorci_vnosov!$A$5</f>
        <v>52</v>
      </c>
      <c r="J17" s="8" t="str">
        <f>Vzorci_vnosov!$A$11</f>
        <v>X</v>
      </c>
      <c r="K17" s="50" t="str">
        <f>Vzorci_vnosov!$A$7</f>
        <v>KVIT☻</v>
      </c>
      <c r="L17" s="52" t="s">
        <v>76</v>
      </c>
      <c r="M17" s="52" t="s">
        <v>76</v>
      </c>
      <c r="N17" s="49" t="str">
        <f>Vzorci_vnosov!$A$12</f>
        <v>D</v>
      </c>
      <c r="O17" s="49" t="str">
        <f>Vzorci_vnosov!$A$12</f>
        <v>D</v>
      </c>
      <c r="P17" s="89" t="s">
        <v>8</v>
      </c>
      <c r="Q17" s="8" t="str">
        <f>Vzorci_vnosov!$A$11</f>
        <v>X</v>
      </c>
      <c r="R17" s="52"/>
      <c r="S17" s="53" t="str">
        <f>Vzorci_vnosov!$A$26</f>
        <v>52¶</v>
      </c>
      <c r="T17" s="52" t="s">
        <v>11</v>
      </c>
      <c r="U17" s="26" t="s">
        <v>13</v>
      </c>
      <c r="V17" s="43">
        <f t="shared" si="1"/>
        <v>1</v>
      </c>
      <c r="W17" s="43">
        <f t="shared" si="2"/>
        <v>1</v>
      </c>
      <c r="X17" s="43">
        <f t="shared" si="3"/>
        <v>0</v>
      </c>
      <c r="Y17" s="43">
        <f t="shared" si="4"/>
        <v>1</v>
      </c>
      <c r="Z17" s="43">
        <f t="shared" si="5"/>
        <v>0</v>
      </c>
      <c r="AA17" s="43">
        <f t="shared" si="6"/>
        <v>1</v>
      </c>
      <c r="AB17" s="43">
        <f t="shared" si="7"/>
        <v>0</v>
      </c>
      <c r="AC17" s="43">
        <f t="shared" si="8"/>
        <v>3</v>
      </c>
      <c r="AD17" s="44">
        <f t="shared" si="9"/>
        <v>-1</v>
      </c>
      <c r="AE17" s="44">
        <f t="shared" si="10"/>
        <v>2</v>
      </c>
      <c r="AF17" s="43">
        <f t="shared" si="11"/>
        <v>1</v>
      </c>
      <c r="AG17" s="10" t="str">
        <f>Vzorci_vnosov!$A$17</f>
        <v>51$</v>
      </c>
      <c r="AH17" s="45" t="str">
        <f t="shared" si="12"/>
        <v/>
      </c>
      <c r="AI17" s="45" t="str">
        <f t="shared" si="13"/>
        <v>L</v>
      </c>
      <c r="AJ17" s="45" t="str">
        <f t="shared" si="14"/>
        <v>D</v>
      </c>
      <c r="AK17" s="45" t="str">
        <f t="shared" si="15"/>
        <v>T</v>
      </c>
      <c r="AL17" s="45" t="str">
        <f t="shared" si="16"/>
        <v>E</v>
      </c>
      <c r="AM17" s="45" t="str">
        <f t="shared" si="17"/>
        <v>☺</v>
      </c>
      <c r="AN17" s="45" t="str">
        <f t="shared" si="18"/>
        <v>2</v>
      </c>
      <c r="AO17" s="45" t="str">
        <f t="shared" si="19"/>
        <v>X</v>
      </c>
      <c r="AP17" s="45" t="str">
        <f t="shared" si="20"/>
        <v>☻</v>
      </c>
      <c r="AQ17" s="45" t="str">
        <f t="shared" si="21"/>
        <v>K</v>
      </c>
      <c r="AR17" s="45" t="str">
        <f t="shared" si="22"/>
        <v>K</v>
      </c>
      <c r="AS17" s="45" t="str">
        <f t="shared" si="23"/>
        <v>D</v>
      </c>
      <c r="AT17" s="45" t="e">
        <f>NA()</f>
        <v>#N/A</v>
      </c>
      <c r="AU17" s="45" t="str">
        <f t="shared" si="24"/>
        <v>D</v>
      </c>
      <c r="AV17" s="45" t="str">
        <f t="shared" si="25"/>
        <v>T</v>
      </c>
      <c r="AW17" s="45" t="str">
        <f t="shared" si="26"/>
        <v>X</v>
      </c>
      <c r="AX17" s="45" t="str">
        <f t="shared" si="27"/>
        <v/>
      </c>
      <c r="AY17" s="45" t="str">
        <f t="shared" si="28"/>
        <v>¶</v>
      </c>
    </row>
    <row r="18" spans="1:51" ht="19.5" customHeight="1">
      <c r="A18" s="47">
        <v>44029</v>
      </c>
      <c r="B18" s="92" t="str">
        <f t="shared" si="0"/>
        <v>Fri</v>
      </c>
      <c r="C18" s="52"/>
      <c r="D18" s="49" t="str">
        <f>Vzorci_vnosov!$A$13</f>
        <v>BOL</v>
      </c>
      <c r="E18" s="49" t="str">
        <f>Vzorci_vnosov!$A$12</f>
        <v>D</v>
      </c>
      <c r="F18" s="89" t="s">
        <v>8</v>
      </c>
      <c r="G18" s="51" t="str">
        <f>Vzorci_vnosov!$A$23</f>
        <v>51☺</v>
      </c>
      <c r="H18" s="8" t="str">
        <f>Vzorci_vnosov!$A$11</f>
        <v>X</v>
      </c>
      <c r="I18" s="49" t="str">
        <f>Vzorci_vnosov!$A$4</f>
        <v>51</v>
      </c>
      <c r="J18" s="89" t="s">
        <v>8</v>
      </c>
      <c r="K18" s="8" t="str">
        <f>Vzorci_vnosov!$A$11</f>
        <v>X</v>
      </c>
      <c r="L18" s="52" t="s">
        <v>76</v>
      </c>
      <c r="M18" s="52" t="s">
        <v>76</v>
      </c>
      <c r="N18" s="49" t="str">
        <f>Vzorci_vnosov!$A$5</f>
        <v>52</v>
      </c>
      <c r="O18" s="49" t="str">
        <f>Vzorci_vnosov!$A$12</f>
        <v>D</v>
      </c>
      <c r="P18" s="50" t="str">
        <f>Vzorci_vnosov!$A$7</f>
        <v>KVIT☻</v>
      </c>
      <c r="Q18" s="49" t="str">
        <f>Vzorci_vnosov!$A$5</f>
        <v>52</v>
      </c>
      <c r="R18" s="52"/>
      <c r="S18" s="89" t="s">
        <v>8</v>
      </c>
      <c r="T18" s="52" t="s">
        <v>9</v>
      </c>
      <c r="U18" s="26" t="s">
        <v>13</v>
      </c>
      <c r="V18" s="43">
        <f t="shared" si="1"/>
        <v>1</v>
      </c>
      <c r="W18" s="43">
        <f t="shared" si="2"/>
        <v>1</v>
      </c>
      <c r="X18" s="43">
        <f t="shared" si="3"/>
        <v>1</v>
      </c>
      <c r="Y18" s="43">
        <f t="shared" si="4"/>
        <v>2</v>
      </c>
      <c r="Z18" s="43">
        <f t="shared" si="5"/>
        <v>0</v>
      </c>
      <c r="AA18" s="43">
        <f t="shared" si="6"/>
        <v>0</v>
      </c>
      <c r="AB18" s="43">
        <f t="shared" si="7"/>
        <v>0</v>
      </c>
      <c r="AC18" s="43">
        <f t="shared" si="8"/>
        <v>4</v>
      </c>
      <c r="AD18" s="44">
        <f t="shared" si="9"/>
        <v>-1</v>
      </c>
      <c r="AE18" s="44">
        <f t="shared" si="10"/>
        <v>2</v>
      </c>
      <c r="AF18" s="43">
        <f t="shared" si="11"/>
        <v>3</v>
      </c>
      <c r="AG18" s="10" t="str">
        <f>Vzorci_vnosov!$A$18</f>
        <v>52$</v>
      </c>
      <c r="AH18" s="45" t="str">
        <f t="shared" si="12"/>
        <v/>
      </c>
      <c r="AI18" s="45" t="str">
        <f t="shared" si="13"/>
        <v>L</v>
      </c>
      <c r="AJ18" s="45" t="str">
        <f t="shared" si="14"/>
        <v>D</v>
      </c>
      <c r="AK18" s="45" t="str">
        <f t="shared" si="15"/>
        <v>T</v>
      </c>
      <c r="AL18" s="45" t="str">
        <f t="shared" si="16"/>
        <v>☺</v>
      </c>
      <c r="AM18" s="45" t="str">
        <f t="shared" si="17"/>
        <v>X</v>
      </c>
      <c r="AN18" s="45" t="str">
        <f t="shared" si="18"/>
        <v>1</v>
      </c>
      <c r="AO18" s="45" t="str">
        <f t="shared" si="19"/>
        <v>T</v>
      </c>
      <c r="AP18" s="45" t="str">
        <f t="shared" si="20"/>
        <v>X</v>
      </c>
      <c r="AQ18" s="45" t="str">
        <f t="shared" si="21"/>
        <v>K</v>
      </c>
      <c r="AR18" s="45" t="str">
        <f t="shared" si="22"/>
        <v>K</v>
      </c>
      <c r="AS18" s="45" t="str">
        <f t="shared" si="23"/>
        <v>2</v>
      </c>
      <c r="AT18" s="45" t="e">
        <f>NA()</f>
        <v>#N/A</v>
      </c>
      <c r="AU18" s="45" t="str">
        <f t="shared" si="24"/>
        <v>D</v>
      </c>
      <c r="AV18" s="45" t="str">
        <f t="shared" si="25"/>
        <v>☻</v>
      </c>
      <c r="AW18" s="45" t="str">
        <f t="shared" si="26"/>
        <v>2</v>
      </c>
      <c r="AX18" s="45" t="str">
        <f t="shared" si="27"/>
        <v/>
      </c>
      <c r="AY18" s="45" t="str">
        <f t="shared" si="28"/>
        <v>T</v>
      </c>
    </row>
    <row r="19" spans="1:51" ht="19.5" customHeight="1">
      <c r="A19" s="47">
        <v>44030</v>
      </c>
      <c r="B19" s="92" t="str">
        <f t="shared" si="0"/>
        <v>Sat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41" t="str">
        <f>Vzorci_vnosov!$A$14</f>
        <v>☻</v>
      </c>
      <c r="O19" s="52"/>
      <c r="P19" s="52"/>
      <c r="Q19" s="42" t="str">
        <f>Vzorci_vnosov!$A$21</f>
        <v>☺</v>
      </c>
      <c r="R19" s="52"/>
      <c r="S19" s="52"/>
      <c r="T19" s="52" t="s">
        <v>28</v>
      </c>
      <c r="U19" s="26" t="s">
        <v>13</v>
      </c>
      <c r="V19" s="43">
        <f t="shared" si="1"/>
        <v>1</v>
      </c>
      <c r="W19" s="43">
        <f t="shared" si="2"/>
        <v>1</v>
      </c>
      <c r="X19" s="43">
        <f t="shared" si="3"/>
        <v>0</v>
      </c>
      <c r="Y19" s="43">
        <f t="shared" si="4"/>
        <v>0</v>
      </c>
      <c r="Z19" s="43">
        <f t="shared" si="5"/>
        <v>0</v>
      </c>
      <c r="AA19" s="43">
        <f t="shared" si="6"/>
        <v>0</v>
      </c>
      <c r="AB19" s="43">
        <f t="shared" si="7"/>
        <v>0</v>
      </c>
      <c r="AC19" s="43">
        <f t="shared" si="8"/>
        <v>0</v>
      </c>
      <c r="AD19" s="44">
        <f t="shared" si="9"/>
        <v>12</v>
      </c>
      <c r="AE19" s="44">
        <f t="shared" si="10"/>
        <v>0</v>
      </c>
      <c r="AF19" s="43">
        <f t="shared" si="11"/>
        <v>0</v>
      </c>
      <c r="AG19" s="11" t="str">
        <f>Vzorci_vnosov!$A$19</f>
        <v>KVIT$</v>
      </c>
      <c r="AH19" s="45" t="str">
        <f t="shared" si="12"/>
        <v/>
      </c>
      <c r="AI19" s="45" t="str">
        <f t="shared" si="13"/>
        <v/>
      </c>
      <c r="AJ19" s="45" t="str">
        <f t="shared" si="14"/>
        <v/>
      </c>
      <c r="AK19" s="45" t="str">
        <f t="shared" si="15"/>
        <v/>
      </c>
      <c r="AL19" s="45" t="str">
        <f t="shared" si="16"/>
        <v/>
      </c>
      <c r="AM19" s="45" t="str">
        <f t="shared" si="17"/>
        <v/>
      </c>
      <c r="AN19" s="45" t="str">
        <f t="shared" si="18"/>
        <v/>
      </c>
      <c r="AO19" s="45" t="str">
        <f t="shared" si="19"/>
        <v/>
      </c>
      <c r="AP19" s="45" t="str">
        <f t="shared" si="20"/>
        <v/>
      </c>
      <c r="AQ19" s="45" t="str">
        <f t="shared" si="21"/>
        <v/>
      </c>
      <c r="AR19" s="45" t="str">
        <f t="shared" si="22"/>
        <v/>
      </c>
      <c r="AS19" s="45" t="str">
        <f t="shared" si="23"/>
        <v>☻</v>
      </c>
      <c r="AT19" s="45" t="e">
        <f>NA()</f>
        <v>#N/A</v>
      </c>
      <c r="AU19" s="45" t="str">
        <f t="shared" si="24"/>
        <v/>
      </c>
      <c r="AV19" s="45" t="str">
        <f t="shared" si="25"/>
        <v/>
      </c>
      <c r="AW19" s="45" t="str">
        <f t="shared" si="26"/>
        <v>☺</v>
      </c>
      <c r="AX19" s="45" t="str">
        <f t="shared" si="27"/>
        <v/>
      </c>
      <c r="AY19" s="45" t="str">
        <f t="shared" si="28"/>
        <v/>
      </c>
    </row>
    <row r="20" spans="1:51" ht="19.5" customHeight="1">
      <c r="A20" s="47">
        <v>44031</v>
      </c>
      <c r="B20" s="92" t="str">
        <f t="shared" si="0"/>
        <v>Sun</v>
      </c>
      <c r="C20" s="52"/>
      <c r="D20" s="52"/>
      <c r="E20" s="52"/>
      <c r="F20" s="52"/>
      <c r="G20" s="52"/>
      <c r="H20" s="52"/>
      <c r="I20" s="52"/>
      <c r="J20" s="52"/>
      <c r="K20" s="52"/>
      <c r="L20" s="42" t="str">
        <f>Vzorci_vnosov!$A$21</f>
        <v>☺</v>
      </c>
      <c r="M20" s="52"/>
      <c r="N20" s="52"/>
      <c r="O20" s="52"/>
      <c r="P20" s="41" t="str">
        <f>Vzorci_vnosov!$A$14</f>
        <v>☻</v>
      </c>
      <c r="Q20" s="52"/>
      <c r="R20" s="52"/>
      <c r="S20" s="52"/>
      <c r="T20" s="52" t="s">
        <v>19</v>
      </c>
      <c r="U20" s="26" t="s">
        <v>13</v>
      </c>
      <c r="V20" s="43">
        <f t="shared" si="1"/>
        <v>1</v>
      </c>
      <c r="W20" s="43">
        <f t="shared" si="2"/>
        <v>1</v>
      </c>
      <c r="X20" s="43">
        <f t="shared" si="3"/>
        <v>0</v>
      </c>
      <c r="Y20" s="43">
        <f t="shared" si="4"/>
        <v>0</v>
      </c>
      <c r="Z20" s="43">
        <f t="shared" si="5"/>
        <v>0</v>
      </c>
      <c r="AA20" s="43">
        <f t="shared" si="6"/>
        <v>0</v>
      </c>
      <c r="AB20" s="43">
        <f t="shared" si="7"/>
        <v>0</v>
      </c>
      <c r="AC20" s="43">
        <f t="shared" si="8"/>
        <v>0</v>
      </c>
      <c r="AD20" s="44">
        <f t="shared" si="9"/>
        <v>12</v>
      </c>
      <c r="AE20" s="44">
        <f t="shared" si="10"/>
        <v>0</v>
      </c>
      <c r="AF20" s="43">
        <f t="shared" si="11"/>
        <v>0</v>
      </c>
      <c r="AG20" s="12" t="str">
        <f>Vzorci_vnosov!$A$20</f>
        <v>☺</v>
      </c>
      <c r="AH20" s="45" t="str">
        <f t="shared" si="12"/>
        <v/>
      </c>
      <c r="AI20" s="45" t="str">
        <f t="shared" si="13"/>
        <v/>
      </c>
      <c r="AJ20" s="45" t="str">
        <f t="shared" si="14"/>
        <v/>
      </c>
      <c r="AK20" s="45" t="str">
        <f t="shared" si="15"/>
        <v/>
      </c>
      <c r="AL20" s="45" t="str">
        <f t="shared" si="16"/>
        <v/>
      </c>
      <c r="AM20" s="45" t="str">
        <f t="shared" si="17"/>
        <v/>
      </c>
      <c r="AN20" s="45" t="str">
        <f t="shared" si="18"/>
        <v/>
      </c>
      <c r="AO20" s="45" t="str">
        <f t="shared" si="19"/>
        <v/>
      </c>
      <c r="AP20" s="45" t="str">
        <f t="shared" si="20"/>
        <v/>
      </c>
      <c r="AQ20" s="45" t="str">
        <f t="shared" si="21"/>
        <v>☺</v>
      </c>
      <c r="AR20" s="45" t="str">
        <f t="shared" si="22"/>
        <v/>
      </c>
      <c r="AS20" s="45" t="str">
        <f t="shared" si="23"/>
        <v/>
      </c>
      <c r="AT20" s="45" t="e">
        <f>NA()</f>
        <v>#N/A</v>
      </c>
      <c r="AU20" s="45" t="str">
        <f t="shared" si="24"/>
        <v/>
      </c>
      <c r="AV20" s="45" t="str">
        <f t="shared" si="25"/>
        <v>☻</v>
      </c>
      <c r="AW20" s="45" t="str">
        <f t="shared" si="26"/>
        <v/>
      </c>
      <c r="AX20" s="45" t="str">
        <f t="shared" si="27"/>
        <v/>
      </c>
      <c r="AY20" s="45" t="str">
        <f t="shared" si="28"/>
        <v/>
      </c>
    </row>
    <row r="21" spans="1:51" ht="19.5" customHeight="1">
      <c r="A21" s="47">
        <v>44032</v>
      </c>
      <c r="B21" s="92" t="str">
        <f t="shared" si="0"/>
        <v>Mon</v>
      </c>
      <c r="C21" s="52"/>
      <c r="D21" s="49" t="str">
        <f>Vzorci_vnosov!$A$12</f>
        <v>D</v>
      </c>
      <c r="E21" s="49" t="str">
        <f>Vzorci_vnosov!$A$12</f>
        <v>D</v>
      </c>
      <c r="F21" s="89" t="s">
        <v>8</v>
      </c>
      <c r="G21" s="58" t="str">
        <f>Vzorci_vnosov!$A$28</f>
        <v>KO</v>
      </c>
      <c r="H21" s="49" t="str">
        <f>Vzorci_vnosov!$A$12</f>
        <v>D</v>
      </c>
      <c r="I21" s="51" t="str">
        <f>Vzorci_vnosov!$A$23</f>
        <v>51☺</v>
      </c>
      <c r="J21" s="49" t="str">
        <f>Vzorci_vnosov!$A$12</f>
        <v>D</v>
      </c>
      <c r="K21" s="49" t="str">
        <f>Vzorci_vnosov!$A$5</f>
        <v>52</v>
      </c>
      <c r="L21" s="8" t="str">
        <f>Vzorci_vnosov!$A$11</f>
        <v>X</v>
      </c>
      <c r="M21" s="49" t="str">
        <f>Vzorci_vnosov!$A$13</f>
        <v>BOL</v>
      </c>
      <c r="N21" s="50" t="str">
        <f>Vzorci_vnosov!$A$7</f>
        <v>KVIT☻</v>
      </c>
      <c r="O21" s="49" t="str">
        <f>Vzorci_vnosov!$A$12</f>
        <v>D</v>
      </c>
      <c r="P21" s="53" t="str">
        <f>Vzorci_vnosov!$A$11</f>
        <v>X</v>
      </c>
      <c r="Q21" s="49" t="str">
        <f>Vzorci_vnosov!$A$4</f>
        <v>51</v>
      </c>
      <c r="R21" s="52"/>
      <c r="S21" s="49" t="str">
        <f>Vzorci_vnosov!$A$12</f>
        <v>D</v>
      </c>
      <c r="T21" s="52" t="s">
        <v>13</v>
      </c>
      <c r="U21" s="26" t="str">
        <f>Vzorci_vnosov!$C$10</f>
        <v>MŠŠ</v>
      </c>
      <c r="V21" s="43">
        <f t="shared" si="1"/>
        <v>1</v>
      </c>
      <c r="W21" s="43">
        <f t="shared" si="2"/>
        <v>1</v>
      </c>
      <c r="X21" s="43">
        <f t="shared" si="3"/>
        <v>1</v>
      </c>
      <c r="Y21" s="43">
        <f t="shared" si="4"/>
        <v>1</v>
      </c>
      <c r="Z21" s="43">
        <f t="shared" si="5"/>
        <v>0</v>
      </c>
      <c r="AA21" s="43">
        <f t="shared" si="6"/>
        <v>0</v>
      </c>
      <c r="AB21" s="43">
        <f t="shared" si="7"/>
        <v>0</v>
      </c>
      <c r="AC21" s="43">
        <f t="shared" si="8"/>
        <v>2</v>
      </c>
      <c r="AD21" s="44">
        <f t="shared" si="9"/>
        <v>-1</v>
      </c>
      <c r="AE21" s="44">
        <f t="shared" si="10"/>
        <v>2</v>
      </c>
      <c r="AF21" s="43">
        <f t="shared" si="11"/>
        <v>2</v>
      </c>
      <c r="AG21" s="13" t="str">
        <f>Vzorci_vnosov!$A$21</f>
        <v>☺</v>
      </c>
      <c r="AH21" s="45" t="str">
        <f t="shared" si="12"/>
        <v/>
      </c>
      <c r="AI21" s="45" t="str">
        <f t="shared" si="13"/>
        <v>D</v>
      </c>
      <c r="AJ21" s="45" t="str">
        <f t="shared" si="14"/>
        <v>D</v>
      </c>
      <c r="AK21" s="45" t="str">
        <f t="shared" si="15"/>
        <v>T</v>
      </c>
      <c r="AL21" s="45" t="str">
        <f t="shared" si="16"/>
        <v>O</v>
      </c>
      <c r="AM21" s="45" t="str">
        <f t="shared" si="17"/>
        <v>D</v>
      </c>
      <c r="AN21" s="45" t="str">
        <f t="shared" si="18"/>
        <v>☺</v>
      </c>
      <c r="AO21" s="45" t="str">
        <f t="shared" si="19"/>
        <v>D</v>
      </c>
      <c r="AP21" s="45" t="str">
        <f t="shared" si="20"/>
        <v>2</v>
      </c>
      <c r="AQ21" s="45" t="str">
        <f t="shared" si="21"/>
        <v>X</v>
      </c>
      <c r="AR21" s="45" t="str">
        <f t="shared" si="22"/>
        <v>L</v>
      </c>
      <c r="AS21" s="45" t="str">
        <f t="shared" si="23"/>
        <v>☻</v>
      </c>
      <c r="AT21" s="45" t="e">
        <f>NA()</f>
        <v>#N/A</v>
      </c>
      <c r="AU21" s="45" t="str">
        <f t="shared" si="24"/>
        <v>D</v>
      </c>
      <c r="AV21" s="45" t="str">
        <f t="shared" si="25"/>
        <v>X</v>
      </c>
      <c r="AW21" s="45" t="str">
        <f t="shared" si="26"/>
        <v>1</v>
      </c>
      <c r="AX21" s="45" t="str">
        <f t="shared" si="27"/>
        <v/>
      </c>
      <c r="AY21" s="45" t="str">
        <f t="shared" si="28"/>
        <v>D</v>
      </c>
    </row>
    <row r="22" spans="1:51" ht="19.5" customHeight="1">
      <c r="A22" s="47">
        <v>44033</v>
      </c>
      <c r="B22" s="92" t="str">
        <f t="shared" si="0"/>
        <v>Tue</v>
      </c>
      <c r="C22" s="52"/>
      <c r="D22" s="49" t="str">
        <f>Vzorci_vnosov!$A$12</f>
        <v>D</v>
      </c>
      <c r="E22" s="49" t="str">
        <f>Vzorci_vnosov!$A$12</f>
        <v>D</v>
      </c>
      <c r="F22" s="50" t="str">
        <f>Vzorci_vnosov!$A$7</f>
        <v>KVIT☻</v>
      </c>
      <c r="G22" s="58" t="str">
        <f>Vzorci_vnosov!$A$28</f>
        <v>KO</v>
      </c>
      <c r="H22" s="49" t="str">
        <f>Vzorci_vnosov!$A$12</f>
        <v>D</v>
      </c>
      <c r="I22" s="8" t="str">
        <f>Vzorci_vnosov!$A$11</f>
        <v>X</v>
      </c>
      <c r="J22" s="49" t="str">
        <f>Vzorci_vnosov!$A$12</f>
        <v>D</v>
      </c>
      <c r="K22" s="53" t="str">
        <f>Vzorci_vnosov!$A$32</f>
        <v>Am</v>
      </c>
      <c r="L22" s="49" t="str">
        <f>Vzorci_vnosov!$A$5</f>
        <v>52</v>
      </c>
      <c r="M22" s="49" t="str">
        <f>Vzorci_vnosov!$A$13</f>
        <v>BOL</v>
      </c>
      <c r="N22" s="8" t="str">
        <f>Vzorci_vnosov!$A$11</f>
        <v>X</v>
      </c>
      <c r="O22" s="49" t="str">
        <f>Vzorci_vnosov!$A$12</f>
        <v>D</v>
      </c>
      <c r="P22" s="89" t="s">
        <v>8</v>
      </c>
      <c r="Q22" s="51" t="str">
        <f>Vzorci_vnosov!$A$23</f>
        <v>51☺</v>
      </c>
      <c r="R22" s="52"/>
      <c r="S22" s="49" t="str">
        <f>Vzorci_vnosov!$A$12</f>
        <v>D</v>
      </c>
      <c r="T22" s="52" t="s">
        <v>28</v>
      </c>
      <c r="U22" s="26" t="str">
        <f>Vzorci_vnosov!$C$10</f>
        <v>MŠŠ</v>
      </c>
      <c r="V22" s="43">
        <f t="shared" si="1"/>
        <v>1</v>
      </c>
      <c r="W22" s="43">
        <f t="shared" si="2"/>
        <v>1</v>
      </c>
      <c r="X22" s="43">
        <f t="shared" si="3"/>
        <v>0</v>
      </c>
      <c r="Y22" s="43">
        <f t="shared" si="4"/>
        <v>1</v>
      </c>
      <c r="Z22" s="43">
        <f t="shared" si="5"/>
        <v>0</v>
      </c>
      <c r="AA22" s="43">
        <f t="shared" si="6"/>
        <v>0</v>
      </c>
      <c r="AB22" s="43">
        <f t="shared" si="7"/>
        <v>0</v>
      </c>
      <c r="AC22" s="43">
        <f t="shared" si="8"/>
        <v>2</v>
      </c>
      <c r="AD22" s="44">
        <f t="shared" si="9"/>
        <v>-1</v>
      </c>
      <c r="AE22" s="44">
        <f t="shared" si="10"/>
        <v>2</v>
      </c>
      <c r="AF22" s="43">
        <f t="shared" si="11"/>
        <v>1</v>
      </c>
      <c r="AG22" s="14" t="str">
        <f>Vzorci_vnosov!$A$22</f>
        <v>U☺</v>
      </c>
      <c r="AH22" s="45" t="str">
        <f t="shared" si="12"/>
        <v/>
      </c>
      <c r="AI22" s="45" t="str">
        <f t="shared" si="13"/>
        <v>D</v>
      </c>
      <c r="AJ22" s="45" t="str">
        <f t="shared" si="14"/>
        <v>D</v>
      </c>
      <c r="AK22" s="45" t="str">
        <f t="shared" si="15"/>
        <v>☻</v>
      </c>
      <c r="AL22" s="45" t="str">
        <f t="shared" si="16"/>
        <v>O</v>
      </c>
      <c r="AM22" s="45" t="str">
        <f t="shared" si="17"/>
        <v>D</v>
      </c>
      <c r="AN22" s="45" t="str">
        <f t="shared" si="18"/>
        <v>X</v>
      </c>
      <c r="AO22" s="45" t="str">
        <f t="shared" si="19"/>
        <v>D</v>
      </c>
      <c r="AP22" s="45" t="str">
        <f t="shared" si="20"/>
        <v>m</v>
      </c>
      <c r="AQ22" s="45" t="str">
        <f t="shared" si="21"/>
        <v>2</v>
      </c>
      <c r="AR22" s="45" t="str">
        <f t="shared" si="22"/>
        <v>L</v>
      </c>
      <c r="AS22" s="45" t="str">
        <f t="shared" si="23"/>
        <v>X</v>
      </c>
      <c r="AT22" s="45" t="e">
        <f>NA()</f>
        <v>#N/A</v>
      </c>
      <c r="AU22" s="45" t="str">
        <f t="shared" si="24"/>
        <v>D</v>
      </c>
      <c r="AV22" s="45" t="str">
        <f t="shared" si="25"/>
        <v>T</v>
      </c>
      <c r="AW22" s="45" t="str">
        <f t="shared" si="26"/>
        <v>☺</v>
      </c>
      <c r="AX22" s="45" t="str">
        <f t="shared" si="27"/>
        <v/>
      </c>
      <c r="AY22" s="45" t="str">
        <f t="shared" si="28"/>
        <v>D</v>
      </c>
    </row>
    <row r="23" spans="1:51" ht="19.5" customHeight="1">
      <c r="A23" s="47">
        <v>44034</v>
      </c>
      <c r="B23" s="92" t="str">
        <f t="shared" si="0"/>
        <v>Wed</v>
      </c>
      <c r="C23" s="52"/>
      <c r="D23" s="49" t="str">
        <f>Vzorci_vnosov!$A$12</f>
        <v>D</v>
      </c>
      <c r="E23" s="49" t="str">
        <f>Vzorci_vnosov!$A$12</f>
        <v>D</v>
      </c>
      <c r="F23" s="8" t="str">
        <f>Vzorci_vnosov!$A$11</f>
        <v>X</v>
      </c>
      <c r="G23" s="80" t="str">
        <f>Vzorci_vnosov!$A$20</f>
        <v>☺</v>
      </c>
      <c r="H23" s="49" t="str">
        <f>Vzorci_vnosov!$A$12</f>
        <v>D</v>
      </c>
      <c r="I23" s="49" t="str">
        <f>Vzorci_vnosov!$A$5</f>
        <v>52</v>
      </c>
      <c r="J23" s="49" t="str">
        <f>Vzorci_vnosov!$A$12</f>
        <v>D</v>
      </c>
      <c r="K23" s="8" t="str">
        <f>Vzorci_vnosov!$A$35</f>
        <v>Ta</v>
      </c>
      <c r="L23" s="49" t="str">
        <f>Vzorci_vnosov!$A$4</f>
        <v>51</v>
      </c>
      <c r="M23" s="49" t="str">
        <f>Vzorci_vnosov!$A$13</f>
        <v>BOL</v>
      </c>
      <c r="N23" s="50" t="str">
        <f>Vzorci_vnosov!$A$7</f>
        <v>KVIT☻</v>
      </c>
      <c r="O23" s="49" t="str">
        <f>Vzorci_vnosov!$A$12</f>
        <v>D</v>
      </c>
      <c r="P23" s="89" t="s">
        <v>8</v>
      </c>
      <c r="Q23" s="8" t="str">
        <f>Vzorci_vnosov!$A$11</f>
        <v>X</v>
      </c>
      <c r="R23" s="52"/>
      <c r="S23" s="49" t="str">
        <f>Vzorci_vnosov!$A$12</f>
        <v>D</v>
      </c>
      <c r="T23" s="52" t="s">
        <v>9</v>
      </c>
      <c r="U23" s="26" t="str">
        <f>Vzorci_vnosov!$C$10</f>
        <v>MŠŠ</v>
      </c>
      <c r="V23" s="43">
        <f t="shared" si="1"/>
        <v>1</v>
      </c>
      <c r="W23" s="43">
        <f t="shared" si="2"/>
        <v>1</v>
      </c>
      <c r="X23" s="43">
        <f t="shared" si="3"/>
        <v>1</v>
      </c>
      <c r="Y23" s="43">
        <f t="shared" si="4"/>
        <v>1</v>
      </c>
      <c r="Z23" s="43">
        <f t="shared" si="5"/>
        <v>0</v>
      </c>
      <c r="AA23" s="43">
        <f t="shared" si="6"/>
        <v>0</v>
      </c>
      <c r="AB23" s="43">
        <f t="shared" si="7"/>
        <v>0</v>
      </c>
      <c r="AC23" s="43">
        <f t="shared" si="8"/>
        <v>2</v>
      </c>
      <c r="AD23" s="44">
        <f t="shared" si="9"/>
        <v>-1</v>
      </c>
      <c r="AE23" s="44">
        <f t="shared" si="10"/>
        <v>2</v>
      </c>
      <c r="AF23" s="43">
        <f t="shared" si="11"/>
        <v>2</v>
      </c>
      <c r="AG23" s="14" t="str">
        <f>Vzorci_vnosov!$A$23</f>
        <v>51☺</v>
      </c>
      <c r="AH23" s="45" t="str">
        <f t="shared" si="12"/>
        <v/>
      </c>
      <c r="AI23" s="45" t="str">
        <f t="shared" si="13"/>
        <v>D</v>
      </c>
      <c r="AJ23" s="45" t="str">
        <f t="shared" si="14"/>
        <v>D</v>
      </c>
      <c r="AK23" s="45" t="str">
        <f t="shared" si="15"/>
        <v>X</v>
      </c>
      <c r="AL23" s="45" t="str">
        <f t="shared" si="16"/>
        <v>☺</v>
      </c>
      <c r="AM23" s="45" t="str">
        <f t="shared" si="17"/>
        <v>D</v>
      </c>
      <c r="AN23" s="45" t="str">
        <f t="shared" si="18"/>
        <v>2</v>
      </c>
      <c r="AO23" s="45" t="str">
        <f t="shared" si="19"/>
        <v>D</v>
      </c>
      <c r="AP23" s="45" t="str">
        <f t="shared" si="20"/>
        <v>a</v>
      </c>
      <c r="AQ23" s="45" t="str">
        <f t="shared" si="21"/>
        <v>1</v>
      </c>
      <c r="AR23" s="45" t="str">
        <f t="shared" si="22"/>
        <v>L</v>
      </c>
      <c r="AS23" s="45" t="str">
        <f t="shared" si="23"/>
        <v>☻</v>
      </c>
      <c r="AT23" s="45" t="e">
        <f>NA()</f>
        <v>#N/A</v>
      </c>
      <c r="AU23" s="45" t="str">
        <f t="shared" si="24"/>
        <v>D</v>
      </c>
      <c r="AV23" s="45" t="str">
        <f t="shared" si="25"/>
        <v>T</v>
      </c>
      <c r="AW23" s="45" t="str">
        <f t="shared" si="26"/>
        <v>X</v>
      </c>
      <c r="AX23" s="45" t="str">
        <f t="shared" si="27"/>
        <v/>
      </c>
      <c r="AY23" s="45" t="str">
        <f t="shared" si="28"/>
        <v>D</v>
      </c>
    </row>
    <row r="24" spans="1:51" ht="19.5" customHeight="1">
      <c r="A24" s="47">
        <v>44035</v>
      </c>
      <c r="B24" s="92" t="str">
        <f t="shared" si="0"/>
        <v>Thu</v>
      </c>
      <c r="C24" s="52"/>
      <c r="D24" s="49" t="str">
        <f>Vzorci_vnosov!$A$12</f>
        <v>D</v>
      </c>
      <c r="E24" s="49" t="str">
        <f>Vzorci_vnosov!$A$12</f>
        <v>D</v>
      </c>
      <c r="F24" s="89" t="s">
        <v>8</v>
      </c>
      <c r="G24" s="8" t="str">
        <f>Vzorci_vnosov!$A$11</f>
        <v>X</v>
      </c>
      <c r="H24" s="49" t="str">
        <f>Vzorci_vnosov!$A$12</f>
        <v>D</v>
      </c>
      <c r="I24" s="49" t="str">
        <f>Vzorci_vnosov!$A$5</f>
        <v>52</v>
      </c>
      <c r="J24" s="49" t="str">
        <f>Vzorci_vnosov!$A$12</f>
        <v>D</v>
      </c>
      <c r="K24" s="8" t="str">
        <f>Vzorci_vnosov!$A$32</f>
        <v>Am</v>
      </c>
      <c r="L24" s="51" t="str">
        <f>Vzorci_vnosov!$A$23</f>
        <v>51☺</v>
      </c>
      <c r="M24" s="49" t="str">
        <f>Vzorci_vnosov!$A$13</f>
        <v>BOL</v>
      </c>
      <c r="N24" s="8" t="str">
        <f>Vzorci_vnosov!$A$11</f>
        <v>X</v>
      </c>
      <c r="O24" s="49" t="str">
        <f>Vzorci_vnosov!$A$12</f>
        <v>D</v>
      </c>
      <c r="P24" s="50" t="str">
        <f>Vzorci_vnosov!$A$7</f>
        <v>KVIT☻</v>
      </c>
      <c r="Q24" s="49" t="str">
        <f>Vzorci_vnosov!$A$4</f>
        <v>51</v>
      </c>
      <c r="R24" s="52"/>
      <c r="S24" s="49" t="str">
        <f>Vzorci_vnosov!$A$12</f>
        <v>D</v>
      </c>
      <c r="T24" s="52" t="s">
        <v>19</v>
      </c>
      <c r="U24" s="26" t="str">
        <f>Vzorci_vnosov!$C$10</f>
        <v>MŠŠ</v>
      </c>
      <c r="V24" s="43">
        <f t="shared" si="1"/>
        <v>1</v>
      </c>
      <c r="W24" s="43">
        <f t="shared" si="2"/>
        <v>1</v>
      </c>
      <c r="X24" s="43">
        <f t="shared" si="3"/>
        <v>1</v>
      </c>
      <c r="Y24" s="43">
        <f t="shared" si="4"/>
        <v>1</v>
      </c>
      <c r="Z24" s="43">
        <f t="shared" si="5"/>
        <v>0</v>
      </c>
      <c r="AA24" s="43">
        <f t="shared" si="6"/>
        <v>0</v>
      </c>
      <c r="AB24" s="43">
        <f t="shared" si="7"/>
        <v>0</v>
      </c>
      <c r="AC24" s="43">
        <f t="shared" si="8"/>
        <v>2</v>
      </c>
      <c r="AD24" s="44">
        <f t="shared" si="9"/>
        <v>-1</v>
      </c>
      <c r="AE24" s="44">
        <f t="shared" si="10"/>
        <v>2</v>
      </c>
      <c r="AF24" s="43">
        <f t="shared" si="11"/>
        <v>2</v>
      </c>
      <c r="AG24" s="14" t="str">
        <f>Vzorci_vnosov!$A$24</f>
        <v>52☺</v>
      </c>
      <c r="AH24" s="45" t="str">
        <f t="shared" si="12"/>
        <v/>
      </c>
      <c r="AI24" s="45" t="str">
        <f t="shared" si="13"/>
        <v>D</v>
      </c>
      <c r="AJ24" s="45" t="str">
        <f t="shared" si="14"/>
        <v>D</v>
      </c>
      <c r="AK24" s="45" t="str">
        <f t="shared" si="15"/>
        <v>T</v>
      </c>
      <c r="AL24" s="45" t="str">
        <f t="shared" si="16"/>
        <v>X</v>
      </c>
      <c r="AM24" s="45" t="str">
        <f t="shared" si="17"/>
        <v>D</v>
      </c>
      <c r="AN24" s="45" t="str">
        <f t="shared" si="18"/>
        <v>2</v>
      </c>
      <c r="AO24" s="45" t="str">
        <f t="shared" si="19"/>
        <v>D</v>
      </c>
      <c r="AP24" s="45" t="str">
        <f t="shared" si="20"/>
        <v>m</v>
      </c>
      <c r="AQ24" s="45" t="str">
        <f t="shared" si="21"/>
        <v>☺</v>
      </c>
      <c r="AR24" s="45" t="str">
        <f t="shared" si="22"/>
        <v>L</v>
      </c>
      <c r="AS24" s="45" t="str">
        <f t="shared" si="23"/>
        <v>X</v>
      </c>
      <c r="AT24" s="45" t="e">
        <f>NA()</f>
        <v>#N/A</v>
      </c>
      <c r="AU24" s="45" t="str">
        <f t="shared" si="24"/>
        <v>D</v>
      </c>
      <c r="AV24" s="45" t="str">
        <f t="shared" si="25"/>
        <v>☻</v>
      </c>
      <c r="AW24" s="45" t="str">
        <f t="shared" si="26"/>
        <v>1</v>
      </c>
      <c r="AX24" s="45" t="str">
        <f t="shared" si="27"/>
        <v/>
      </c>
      <c r="AY24" s="45" t="str">
        <f t="shared" si="28"/>
        <v>D</v>
      </c>
    </row>
    <row r="25" spans="1:51" ht="19.5" customHeight="1">
      <c r="A25" s="47">
        <v>44036</v>
      </c>
      <c r="B25" s="92" t="str">
        <f t="shared" si="0"/>
        <v>Fri</v>
      </c>
      <c r="C25" s="52"/>
      <c r="D25" s="49" t="str">
        <f>Vzorci_vnosov!$A$12</f>
        <v>D</v>
      </c>
      <c r="E25" s="49" t="str">
        <f>Vzorci_vnosov!$A$12</f>
        <v>D</v>
      </c>
      <c r="F25" s="50" t="str">
        <f>Vzorci_vnosov!$A$7</f>
        <v>KVIT☻</v>
      </c>
      <c r="G25" s="51" t="str">
        <f>Vzorci_vnosov!$A$23</f>
        <v>51☺</v>
      </c>
      <c r="H25" s="49" t="str">
        <f>Vzorci_vnosov!$A$12</f>
        <v>D</v>
      </c>
      <c r="I25" s="49" t="str">
        <f>Vzorci_vnosov!$A$5</f>
        <v>52</v>
      </c>
      <c r="J25" s="49" t="str">
        <f>Vzorci_vnosov!$A$12</f>
        <v>D</v>
      </c>
      <c r="K25" s="49" t="str">
        <f>Vzorci_vnosov!$A$5</f>
        <v>52</v>
      </c>
      <c r="L25" s="8" t="str">
        <f>Vzorci_vnosov!$A$11</f>
        <v>X</v>
      </c>
      <c r="M25" s="49" t="str">
        <f>Vzorci_vnosov!$A$13</f>
        <v>BOL</v>
      </c>
      <c r="N25" s="89" t="s">
        <v>8</v>
      </c>
      <c r="O25" s="49" t="str">
        <f>Vzorci_vnosov!$A$12</f>
        <v>D</v>
      </c>
      <c r="P25" s="8" t="str">
        <f>Vzorci_vnosov!$A$11</f>
        <v>X</v>
      </c>
      <c r="Q25" s="49" t="str">
        <f>Vzorci_vnosov!$A$4</f>
        <v>51</v>
      </c>
      <c r="R25" s="52"/>
      <c r="S25" s="49" t="str">
        <f>Vzorci_vnosov!$A$12</f>
        <v>D</v>
      </c>
      <c r="T25" s="52" t="s">
        <v>9</v>
      </c>
      <c r="U25" s="26" t="s">
        <v>23</v>
      </c>
      <c r="V25" s="43">
        <f t="shared" si="1"/>
        <v>1</v>
      </c>
      <c r="W25" s="43">
        <f t="shared" si="2"/>
        <v>1</v>
      </c>
      <c r="X25" s="43">
        <f t="shared" si="3"/>
        <v>1</v>
      </c>
      <c r="Y25" s="43">
        <f t="shared" si="4"/>
        <v>2</v>
      </c>
      <c r="Z25" s="43">
        <f t="shared" si="5"/>
        <v>0</v>
      </c>
      <c r="AA25" s="43">
        <f t="shared" si="6"/>
        <v>0</v>
      </c>
      <c r="AB25" s="43">
        <f t="shared" si="7"/>
        <v>0</v>
      </c>
      <c r="AC25" s="43">
        <f t="shared" si="8"/>
        <v>2</v>
      </c>
      <c r="AD25" s="44">
        <f t="shared" si="9"/>
        <v>-1</v>
      </c>
      <c r="AE25" s="44">
        <f t="shared" si="10"/>
        <v>2</v>
      </c>
      <c r="AF25" s="43">
        <f t="shared" si="11"/>
        <v>3</v>
      </c>
      <c r="AG25" s="8" t="str">
        <f>Vzorci_vnosov!$A$25</f>
        <v>51¶</v>
      </c>
      <c r="AH25" s="45" t="str">
        <f t="shared" si="12"/>
        <v/>
      </c>
      <c r="AI25" s="45" t="str">
        <f t="shared" si="13"/>
        <v>D</v>
      </c>
      <c r="AJ25" s="45" t="str">
        <f t="shared" si="14"/>
        <v>D</v>
      </c>
      <c r="AK25" s="45" t="str">
        <f t="shared" si="15"/>
        <v>☻</v>
      </c>
      <c r="AL25" s="45" t="str">
        <f t="shared" si="16"/>
        <v>☺</v>
      </c>
      <c r="AM25" s="45" t="str">
        <f t="shared" si="17"/>
        <v>D</v>
      </c>
      <c r="AN25" s="45" t="str">
        <f t="shared" si="18"/>
        <v>2</v>
      </c>
      <c r="AO25" s="45" t="str">
        <f t="shared" si="19"/>
        <v>D</v>
      </c>
      <c r="AP25" s="45" t="str">
        <f t="shared" si="20"/>
        <v>2</v>
      </c>
      <c r="AQ25" s="45" t="str">
        <f t="shared" si="21"/>
        <v>X</v>
      </c>
      <c r="AR25" s="45" t="str">
        <f t="shared" si="22"/>
        <v>L</v>
      </c>
      <c r="AS25" s="45" t="str">
        <f t="shared" si="23"/>
        <v>T</v>
      </c>
      <c r="AT25" s="45" t="e">
        <f>NA()</f>
        <v>#N/A</v>
      </c>
      <c r="AU25" s="45" t="str">
        <f t="shared" si="24"/>
        <v>D</v>
      </c>
      <c r="AV25" s="45" t="str">
        <f t="shared" si="25"/>
        <v>X</v>
      </c>
      <c r="AW25" s="45" t="str">
        <f t="shared" si="26"/>
        <v>1</v>
      </c>
      <c r="AX25" s="45" t="str">
        <f t="shared" si="27"/>
        <v/>
      </c>
      <c r="AY25" s="45" t="str">
        <f t="shared" si="28"/>
        <v>D</v>
      </c>
    </row>
    <row r="26" spans="1:51" ht="19.5" customHeight="1">
      <c r="A26" s="47">
        <v>44037</v>
      </c>
      <c r="B26" s="92" t="str">
        <f t="shared" si="0"/>
        <v>Sat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41" t="str">
        <f>Vzorci_vnosov!$A$14</f>
        <v>☻</v>
      </c>
      <c r="O26" s="52"/>
      <c r="P26" s="52"/>
      <c r="Q26" s="42" t="str">
        <f>Vzorci_vnosov!$A$21</f>
        <v>☺</v>
      </c>
      <c r="R26" s="52"/>
      <c r="S26" s="52"/>
      <c r="T26" s="52" t="s">
        <v>28</v>
      </c>
      <c r="U26" s="26" t="s">
        <v>7</v>
      </c>
      <c r="V26" s="43">
        <f t="shared" si="1"/>
        <v>1</v>
      </c>
      <c r="W26" s="43">
        <f t="shared" si="2"/>
        <v>1</v>
      </c>
      <c r="X26" s="43">
        <f t="shared" si="3"/>
        <v>0</v>
      </c>
      <c r="Y26" s="43">
        <f t="shared" si="4"/>
        <v>0</v>
      </c>
      <c r="Z26" s="43">
        <f t="shared" si="5"/>
        <v>0</v>
      </c>
      <c r="AA26" s="43">
        <f t="shared" si="6"/>
        <v>0</v>
      </c>
      <c r="AB26" s="43">
        <f t="shared" si="7"/>
        <v>0</v>
      </c>
      <c r="AC26" s="43">
        <f t="shared" si="8"/>
        <v>0</v>
      </c>
      <c r="AD26" s="44">
        <f t="shared" si="9"/>
        <v>12</v>
      </c>
      <c r="AE26" s="44">
        <f t="shared" si="10"/>
        <v>0</v>
      </c>
      <c r="AF26" s="43">
        <f t="shared" si="11"/>
        <v>0</v>
      </c>
      <c r="AG26" s="8" t="str">
        <f>Vzorci_vnosov!$A$26</f>
        <v>52¶</v>
      </c>
      <c r="AH26" s="45" t="str">
        <f t="shared" si="12"/>
        <v/>
      </c>
      <c r="AI26" s="45" t="str">
        <f t="shared" si="13"/>
        <v/>
      </c>
      <c r="AJ26" s="45" t="str">
        <f t="shared" si="14"/>
        <v/>
      </c>
      <c r="AK26" s="45" t="str">
        <f t="shared" si="15"/>
        <v/>
      </c>
      <c r="AL26" s="45" t="str">
        <f t="shared" si="16"/>
        <v/>
      </c>
      <c r="AM26" s="45" t="str">
        <f t="shared" si="17"/>
        <v/>
      </c>
      <c r="AN26" s="45" t="str">
        <f t="shared" si="18"/>
        <v/>
      </c>
      <c r="AO26" s="45" t="str">
        <f t="shared" si="19"/>
        <v/>
      </c>
      <c r="AP26" s="45" t="str">
        <f t="shared" si="20"/>
        <v/>
      </c>
      <c r="AQ26" s="45" t="str">
        <f t="shared" si="21"/>
        <v/>
      </c>
      <c r="AR26" s="45" t="str">
        <f t="shared" si="22"/>
        <v/>
      </c>
      <c r="AS26" s="45" t="str">
        <f t="shared" si="23"/>
        <v>☻</v>
      </c>
      <c r="AT26" s="45" t="e">
        <f>NA()</f>
        <v>#N/A</v>
      </c>
      <c r="AU26" s="45" t="str">
        <f t="shared" si="24"/>
        <v/>
      </c>
      <c r="AV26" s="45" t="str">
        <f t="shared" si="25"/>
        <v/>
      </c>
      <c r="AW26" s="45" t="str">
        <f t="shared" si="26"/>
        <v>☺</v>
      </c>
      <c r="AX26" s="45" t="str">
        <f t="shared" si="27"/>
        <v/>
      </c>
      <c r="AY26" s="45" t="str">
        <f t="shared" si="28"/>
        <v/>
      </c>
    </row>
    <row r="27" spans="1:51" ht="19.5" customHeight="1">
      <c r="A27" s="47">
        <v>44038</v>
      </c>
      <c r="B27" s="92" t="str">
        <f t="shared" si="0"/>
        <v>Sun</v>
      </c>
      <c r="C27" s="52"/>
      <c r="D27" s="52"/>
      <c r="E27" s="52"/>
      <c r="F27" s="41" t="str">
        <f>Vzorci_vnosov!$A$14</f>
        <v>☻</v>
      </c>
      <c r="G27" s="52"/>
      <c r="H27" s="52"/>
      <c r="I27" s="42" t="str">
        <f>Vzorci_vnosov!$A$21</f>
        <v>☺</v>
      </c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 t="s">
        <v>13</v>
      </c>
      <c r="U27" s="26" t="s">
        <v>23</v>
      </c>
      <c r="V27" s="43">
        <f t="shared" si="1"/>
        <v>1</v>
      </c>
      <c r="W27" s="43">
        <f t="shared" si="2"/>
        <v>1</v>
      </c>
      <c r="X27" s="43">
        <f t="shared" si="3"/>
        <v>0</v>
      </c>
      <c r="Y27" s="43">
        <f t="shared" si="4"/>
        <v>0</v>
      </c>
      <c r="Z27" s="43">
        <f t="shared" si="5"/>
        <v>0</v>
      </c>
      <c r="AA27" s="43">
        <f t="shared" si="6"/>
        <v>0</v>
      </c>
      <c r="AB27" s="43">
        <f t="shared" si="7"/>
        <v>0</v>
      </c>
      <c r="AC27" s="43">
        <f t="shared" si="8"/>
        <v>0</v>
      </c>
      <c r="AD27" s="44">
        <f t="shared" si="9"/>
        <v>12</v>
      </c>
      <c r="AE27" s="44">
        <f t="shared" si="10"/>
        <v>0</v>
      </c>
      <c r="AF27" s="43">
        <f t="shared" si="11"/>
        <v>0</v>
      </c>
      <c r="AG27" s="15" t="str">
        <f>Vzorci_vnosov!$A$27</f>
        <v>KVIT☺</v>
      </c>
      <c r="AH27" s="45" t="str">
        <f t="shared" si="12"/>
        <v/>
      </c>
      <c r="AI27" s="45" t="str">
        <f t="shared" si="13"/>
        <v/>
      </c>
      <c r="AJ27" s="45" t="str">
        <f t="shared" si="14"/>
        <v/>
      </c>
      <c r="AK27" s="45" t="str">
        <f t="shared" si="15"/>
        <v>☻</v>
      </c>
      <c r="AL27" s="45" t="str">
        <f t="shared" si="16"/>
        <v/>
      </c>
      <c r="AM27" s="45" t="str">
        <f t="shared" si="17"/>
        <v/>
      </c>
      <c r="AN27" s="45" t="str">
        <f t="shared" si="18"/>
        <v>☺</v>
      </c>
      <c r="AO27" s="45" t="str">
        <f t="shared" si="19"/>
        <v/>
      </c>
      <c r="AP27" s="45" t="str">
        <f t="shared" si="20"/>
        <v/>
      </c>
      <c r="AQ27" s="45" t="str">
        <f t="shared" si="21"/>
        <v/>
      </c>
      <c r="AR27" s="45" t="str">
        <f t="shared" si="22"/>
        <v/>
      </c>
      <c r="AS27" s="45" t="str">
        <f t="shared" si="23"/>
        <v/>
      </c>
      <c r="AT27" s="45" t="e">
        <f>NA()</f>
        <v>#N/A</v>
      </c>
      <c r="AU27" s="45" t="str">
        <f t="shared" si="24"/>
        <v/>
      </c>
      <c r="AV27" s="45" t="str">
        <f t="shared" si="25"/>
        <v/>
      </c>
      <c r="AW27" s="45" t="str">
        <f t="shared" si="26"/>
        <v/>
      </c>
      <c r="AX27" s="45" t="str">
        <f t="shared" si="27"/>
        <v/>
      </c>
      <c r="AY27" s="45" t="str">
        <f t="shared" si="28"/>
        <v/>
      </c>
    </row>
    <row r="28" spans="1:51" ht="19.5" customHeight="1">
      <c r="A28" s="47">
        <v>44039</v>
      </c>
      <c r="B28" s="92" t="str">
        <f t="shared" si="0"/>
        <v>Mon</v>
      </c>
      <c r="C28" s="52"/>
      <c r="D28" s="49" t="str">
        <f>Vzorci_vnosov!$A$12</f>
        <v>D</v>
      </c>
      <c r="E28" s="89" t="s">
        <v>8</v>
      </c>
      <c r="F28" s="8" t="str">
        <f>Vzorci_vnosov!$A$11</f>
        <v>X</v>
      </c>
      <c r="G28" s="58" t="str">
        <f>Vzorci_vnosov!$A$28</f>
        <v>KO</v>
      </c>
      <c r="H28" s="49" t="str">
        <f>Vzorci_vnosov!$A$4</f>
        <v>51</v>
      </c>
      <c r="I28" s="8" t="str">
        <f>Vzorci_vnosov!$A$11</f>
        <v>X</v>
      </c>
      <c r="J28" s="89" t="s">
        <v>8</v>
      </c>
      <c r="K28" s="50" t="str">
        <f>Vzorci_vnosov!$A$7</f>
        <v>KVIT☻</v>
      </c>
      <c r="L28" s="49" t="str">
        <f>Vzorci_vnosov!$A$5</f>
        <v>52</v>
      </c>
      <c r="M28" s="89" t="s">
        <v>8</v>
      </c>
      <c r="N28" s="49" t="str">
        <f>Vzorci_vnosov!$A$12</f>
        <v>D</v>
      </c>
      <c r="O28" s="49" t="str">
        <f>Vzorci_vnosov!$A$12</f>
        <v>D</v>
      </c>
      <c r="P28" s="49" t="str">
        <f>Vzorci_vnosov!$A$12</f>
        <v>D</v>
      </c>
      <c r="Q28" s="53" t="str">
        <f>Vzorci_vnosov!$A$26</f>
        <v>52¶</v>
      </c>
      <c r="R28" s="52"/>
      <c r="S28" s="49" t="str">
        <f>Vzorci_vnosov!$A$12</f>
        <v>D</v>
      </c>
      <c r="T28" s="52" t="s">
        <v>72</v>
      </c>
      <c r="U28" s="26" t="str">
        <f>Vzorci_vnosov!$C$4</f>
        <v>PIN</v>
      </c>
      <c r="V28" s="43">
        <f t="shared" si="1"/>
        <v>1</v>
      </c>
      <c r="W28" s="43">
        <f t="shared" si="2"/>
        <v>0</v>
      </c>
      <c r="X28" s="43">
        <f t="shared" si="3"/>
        <v>1</v>
      </c>
      <c r="Y28" s="43">
        <f t="shared" si="4"/>
        <v>1</v>
      </c>
      <c r="Z28" s="43">
        <f t="shared" si="5"/>
        <v>0</v>
      </c>
      <c r="AA28" s="43">
        <f t="shared" si="6"/>
        <v>1</v>
      </c>
      <c r="AB28" s="43">
        <f t="shared" si="7"/>
        <v>0</v>
      </c>
      <c r="AC28" s="43">
        <f t="shared" si="8"/>
        <v>4</v>
      </c>
      <c r="AD28" s="44">
        <f t="shared" si="9"/>
        <v>-1</v>
      </c>
      <c r="AE28" s="44">
        <f t="shared" si="10"/>
        <v>2</v>
      </c>
      <c r="AF28" s="43">
        <f t="shared" si="11"/>
        <v>2</v>
      </c>
      <c r="AG28" s="16" t="str">
        <f>Vzorci_vnosov!$A$28</f>
        <v>KO</v>
      </c>
      <c r="AH28" s="45" t="str">
        <f t="shared" si="12"/>
        <v/>
      </c>
      <c r="AI28" s="45" t="str">
        <f t="shared" si="13"/>
        <v>D</v>
      </c>
      <c r="AJ28" s="45" t="str">
        <f t="shared" si="14"/>
        <v>T</v>
      </c>
      <c r="AK28" s="45" t="str">
        <f t="shared" si="15"/>
        <v>X</v>
      </c>
      <c r="AL28" s="45" t="str">
        <f t="shared" si="16"/>
        <v>O</v>
      </c>
      <c r="AM28" s="45" t="str">
        <f t="shared" si="17"/>
        <v>1</v>
      </c>
      <c r="AN28" s="45" t="str">
        <f t="shared" si="18"/>
        <v>X</v>
      </c>
      <c r="AO28" s="45" t="str">
        <f t="shared" si="19"/>
        <v>T</v>
      </c>
      <c r="AP28" s="45" t="str">
        <f t="shared" si="20"/>
        <v>☻</v>
      </c>
      <c r="AQ28" s="45" t="str">
        <f t="shared" si="21"/>
        <v>2</v>
      </c>
      <c r="AR28" s="45" t="str">
        <f t="shared" si="22"/>
        <v>T</v>
      </c>
      <c r="AS28" s="45" t="str">
        <f t="shared" si="23"/>
        <v>D</v>
      </c>
      <c r="AT28" s="45" t="e">
        <f>NA()</f>
        <v>#N/A</v>
      </c>
      <c r="AU28" s="45" t="str">
        <f t="shared" si="24"/>
        <v>D</v>
      </c>
      <c r="AV28" s="45" t="str">
        <f t="shared" si="25"/>
        <v>D</v>
      </c>
      <c r="AW28" s="45" t="str">
        <f t="shared" si="26"/>
        <v>¶</v>
      </c>
      <c r="AX28" s="45" t="str">
        <f t="shared" si="27"/>
        <v/>
      </c>
      <c r="AY28" s="45" t="str">
        <f t="shared" si="28"/>
        <v>D</v>
      </c>
    </row>
    <row r="29" spans="1:51" ht="19.5" customHeight="1">
      <c r="A29" s="47">
        <v>44040</v>
      </c>
      <c r="B29" s="92" t="str">
        <f t="shared" si="0"/>
        <v>Tue</v>
      </c>
      <c r="C29" s="52"/>
      <c r="D29" s="49" t="str">
        <f>Vzorci_vnosov!$A$12</f>
        <v>D</v>
      </c>
      <c r="E29" s="89" t="s">
        <v>8</v>
      </c>
      <c r="F29" s="49" t="str">
        <f>Vzorci_vnosov!$A$12</f>
        <v>D</v>
      </c>
      <c r="G29" s="58" t="str">
        <f>Vzorci_vnosov!$A$28</f>
        <v>KO</v>
      </c>
      <c r="H29" s="8" t="str">
        <f>Vzorci_vnosov!$A$32</f>
        <v>Am</v>
      </c>
      <c r="I29" s="49" t="str">
        <f>Vzorci_vnosov!$A$5</f>
        <v>52</v>
      </c>
      <c r="J29" s="89" t="s">
        <v>8</v>
      </c>
      <c r="K29" s="8" t="str">
        <f>Vzorci_vnosov!$A$11</f>
        <v>X</v>
      </c>
      <c r="L29" s="51" t="str">
        <f>Vzorci_vnosov!$A$23</f>
        <v>51☺</v>
      </c>
      <c r="M29" s="89" t="s">
        <v>8</v>
      </c>
      <c r="N29" s="49" t="str">
        <f>Vzorci_vnosov!$A$12</f>
        <v>D</v>
      </c>
      <c r="O29" s="49" t="str">
        <f>Vzorci_vnosov!$A$12</f>
        <v>D</v>
      </c>
      <c r="P29" s="49" t="str">
        <f>Vzorci_vnosov!$A$12</f>
        <v>D</v>
      </c>
      <c r="Q29" s="49" t="str">
        <f>Vzorci_vnosov!$A$4</f>
        <v>51</v>
      </c>
      <c r="R29" s="52"/>
      <c r="S29" s="49" t="str">
        <f>Vzorci_vnosov!$A$12</f>
        <v>D</v>
      </c>
      <c r="T29" s="52" t="s">
        <v>86</v>
      </c>
      <c r="U29" s="26" t="str">
        <f>Vzorci_vnosov!$C$4</f>
        <v>PIN</v>
      </c>
      <c r="V29" s="43">
        <f t="shared" si="1"/>
        <v>0</v>
      </c>
      <c r="W29" s="43">
        <f t="shared" si="2"/>
        <v>1</v>
      </c>
      <c r="X29" s="43">
        <f t="shared" si="3"/>
        <v>1</v>
      </c>
      <c r="Y29" s="43">
        <f t="shared" si="4"/>
        <v>1</v>
      </c>
      <c r="Z29" s="43">
        <f t="shared" si="5"/>
        <v>0</v>
      </c>
      <c r="AA29" s="43">
        <f t="shared" si="6"/>
        <v>0</v>
      </c>
      <c r="AB29" s="43">
        <f t="shared" si="7"/>
        <v>0</v>
      </c>
      <c r="AC29" s="43">
        <f t="shared" si="8"/>
        <v>3</v>
      </c>
      <c r="AD29" s="44">
        <f t="shared" si="9"/>
        <v>-1</v>
      </c>
      <c r="AE29" s="44">
        <f t="shared" si="10"/>
        <v>1</v>
      </c>
      <c r="AF29" s="43">
        <f t="shared" si="11"/>
        <v>2</v>
      </c>
      <c r="AG29" s="16" t="str">
        <f>Vzorci_vnosov!$A$29</f>
        <v>Rt</v>
      </c>
      <c r="AH29" s="45" t="str">
        <f t="shared" si="12"/>
        <v/>
      </c>
      <c r="AI29" s="45" t="str">
        <f t="shared" si="13"/>
        <v>D</v>
      </c>
      <c r="AJ29" s="45" t="str">
        <f t="shared" si="14"/>
        <v>T</v>
      </c>
      <c r="AK29" s="45" t="str">
        <f t="shared" si="15"/>
        <v>D</v>
      </c>
      <c r="AL29" s="45" t="str">
        <f t="shared" si="16"/>
        <v>O</v>
      </c>
      <c r="AM29" s="45" t="str">
        <f t="shared" si="17"/>
        <v>m</v>
      </c>
      <c r="AN29" s="45" t="str">
        <f t="shared" si="18"/>
        <v>2</v>
      </c>
      <c r="AO29" s="45" t="str">
        <f t="shared" si="19"/>
        <v>T</v>
      </c>
      <c r="AP29" s="45" t="str">
        <f t="shared" si="20"/>
        <v>X</v>
      </c>
      <c r="AQ29" s="45" t="str">
        <f t="shared" si="21"/>
        <v>☺</v>
      </c>
      <c r="AR29" s="45" t="str">
        <f t="shared" si="22"/>
        <v>T</v>
      </c>
      <c r="AS29" s="45" t="str">
        <f t="shared" si="23"/>
        <v>D</v>
      </c>
      <c r="AT29" s="45" t="e">
        <f>NA()</f>
        <v>#N/A</v>
      </c>
      <c r="AU29" s="45" t="str">
        <f t="shared" si="24"/>
        <v>D</v>
      </c>
      <c r="AV29" s="45" t="str">
        <f t="shared" si="25"/>
        <v>D</v>
      </c>
      <c r="AW29" s="45" t="str">
        <f t="shared" si="26"/>
        <v>1</v>
      </c>
      <c r="AX29" s="45" t="str">
        <f t="shared" si="27"/>
        <v/>
      </c>
      <c r="AY29" s="45" t="str">
        <f t="shared" si="28"/>
        <v>D</v>
      </c>
    </row>
    <row r="30" spans="1:51" ht="19.5" customHeight="1">
      <c r="A30" s="47">
        <v>44041</v>
      </c>
      <c r="B30" s="92" t="str">
        <f t="shared" si="0"/>
        <v>Wed</v>
      </c>
      <c r="C30" s="52"/>
      <c r="D30" s="49" t="str">
        <f>Vzorci_vnosov!$A$12</f>
        <v>D</v>
      </c>
      <c r="E30" s="89" t="s">
        <v>8</v>
      </c>
      <c r="F30" s="49" t="str">
        <f>Vzorci_vnosov!$A$12</f>
        <v>D</v>
      </c>
      <c r="G30" s="58" t="str">
        <f>Vzorci_vnosov!$A$28</f>
        <v>KO</v>
      </c>
      <c r="H30" s="49" t="str">
        <f>Vzorci_vnosov!$A$5</f>
        <v>52</v>
      </c>
      <c r="I30" s="49" t="str">
        <f>Vzorci_vnosov!$A$4</f>
        <v>51</v>
      </c>
      <c r="J30" s="50" t="str">
        <f>Vzorci_vnosov!$A$7</f>
        <v>KVIT☻</v>
      </c>
      <c r="K30" s="89" t="s">
        <v>8</v>
      </c>
      <c r="L30" s="8" t="str">
        <f>Vzorci_vnosov!$A$11</f>
        <v>X</v>
      </c>
      <c r="M30" s="89" t="s">
        <v>8</v>
      </c>
      <c r="N30" s="49" t="str">
        <f>Vzorci_vnosov!$A$12</f>
        <v>D</v>
      </c>
      <c r="O30" s="49" t="str">
        <f>Vzorci_vnosov!$A$12</f>
        <v>D</v>
      </c>
      <c r="P30" s="49" t="str">
        <f>Vzorci_vnosov!$A$12</f>
        <v>D</v>
      </c>
      <c r="Q30" s="14" t="str">
        <f>Vzorci_vnosov!$A$37</f>
        <v>Ta☺</v>
      </c>
      <c r="R30" s="52"/>
      <c r="S30" s="49" t="str">
        <f>Vzorci_vnosov!$A$12</f>
        <v>D</v>
      </c>
      <c r="T30" s="52" t="s">
        <v>28</v>
      </c>
      <c r="U30" s="26" t="str">
        <f>Vzorci_vnosov!$C$4</f>
        <v>PIN</v>
      </c>
      <c r="V30" s="43">
        <f t="shared" si="1"/>
        <v>1</v>
      </c>
      <c r="W30" s="43">
        <f t="shared" si="2"/>
        <v>1</v>
      </c>
      <c r="X30" s="43">
        <f t="shared" si="3"/>
        <v>1</v>
      </c>
      <c r="Y30" s="43">
        <f t="shared" si="4"/>
        <v>1</v>
      </c>
      <c r="Z30" s="43">
        <f t="shared" si="5"/>
        <v>0</v>
      </c>
      <c r="AA30" s="43">
        <f t="shared" si="6"/>
        <v>0</v>
      </c>
      <c r="AB30" s="43">
        <f t="shared" si="7"/>
        <v>0</v>
      </c>
      <c r="AC30" s="43">
        <f t="shared" si="8"/>
        <v>4</v>
      </c>
      <c r="AD30" s="44">
        <f t="shared" si="9"/>
        <v>-1</v>
      </c>
      <c r="AE30" s="44">
        <f t="shared" si="10"/>
        <v>1</v>
      </c>
      <c r="AF30" s="43">
        <f t="shared" si="11"/>
        <v>2</v>
      </c>
      <c r="AG30" s="5" t="str">
        <f>Vzorci_vnosov!$A$30</f>
        <v>Rt☻</v>
      </c>
      <c r="AH30" s="45" t="str">
        <f t="shared" si="12"/>
        <v/>
      </c>
      <c r="AI30" s="45" t="str">
        <f t="shared" si="13"/>
        <v>D</v>
      </c>
      <c r="AJ30" s="45" t="str">
        <f t="shared" si="14"/>
        <v>T</v>
      </c>
      <c r="AK30" s="45" t="str">
        <f t="shared" si="15"/>
        <v>D</v>
      </c>
      <c r="AL30" s="45" t="str">
        <f t="shared" si="16"/>
        <v>O</v>
      </c>
      <c r="AM30" s="45" t="str">
        <f t="shared" si="17"/>
        <v>2</v>
      </c>
      <c r="AN30" s="45" t="str">
        <f t="shared" si="18"/>
        <v>1</v>
      </c>
      <c r="AO30" s="45" t="str">
        <f t="shared" si="19"/>
        <v>☻</v>
      </c>
      <c r="AP30" s="45" t="str">
        <f t="shared" si="20"/>
        <v>T</v>
      </c>
      <c r="AQ30" s="45" t="str">
        <f t="shared" si="21"/>
        <v>X</v>
      </c>
      <c r="AR30" s="45" t="str">
        <f t="shared" si="22"/>
        <v>T</v>
      </c>
      <c r="AS30" s="45" t="str">
        <f t="shared" si="23"/>
        <v>D</v>
      </c>
      <c r="AT30" s="45" t="e">
        <f>NA()</f>
        <v>#N/A</v>
      </c>
      <c r="AU30" s="45" t="str">
        <f t="shared" si="24"/>
        <v>D</v>
      </c>
      <c r="AV30" s="45" t="str">
        <f t="shared" si="25"/>
        <v>D</v>
      </c>
      <c r="AW30" s="45" t="str">
        <f t="shared" si="26"/>
        <v>☺</v>
      </c>
      <c r="AX30" s="45" t="str">
        <f t="shared" si="27"/>
        <v/>
      </c>
      <c r="AY30" s="45" t="str">
        <f t="shared" si="28"/>
        <v>D</v>
      </c>
    </row>
    <row r="31" spans="1:51" ht="19.5" customHeight="1">
      <c r="A31" s="47">
        <v>44042</v>
      </c>
      <c r="B31" s="92" t="str">
        <f t="shared" si="0"/>
        <v>Thu</v>
      </c>
      <c r="C31" s="52"/>
      <c r="D31" s="49" t="str">
        <f>Vzorci_vnosov!$A$12</f>
        <v>D</v>
      </c>
      <c r="E31" s="89" t="s">
        <v>8</v>
      </c>
      <c r="F31" s="49" t="str">
        <f>Vzorci_vnosov!$A$12</f>
        <v>D</v>
      </c>
      <c r="G31" s="49" t="str">
        <f>Vzorci_vnosov!$A$4</f>
        <v>51</v>
      </c>
      <c r="H31" s="8" t="str">
        <f>Vzorci_vnosov!$A$32</f>
        <v>Am</v>
      </c>
      <c r="I31" s="51" t="str">
        <f>Vzorci_vnosov!$A$23</f>
        <v>51☺</v>
      </c>
      <c r="J31" s="8" t="str">
        <f>Vzorci_vnosov!$A$11</f>
        <v>X</v>
      </c>
      <c r="K31" s="50" t="str">
        <f>Vzorci_vnosov!$A$7</f>
        <v>KVIT☻</v>
      </c>
      <c r="L31" s="49" t="str">
        <f>Vzorci_vnosov!$A$5</f>
        <v>52</v>
      </c>
      <c r="M31" s="89" t="s">
        <v>8</v>
      </c>
      <c r="N31" s="49" t="str">
        <f>Vzorci_vnosov!$A$12</f>
        <v>D</v>
      </c>
      <c r="O31" s="49" t="str">
        <f>Vzorci_vnosov!$A$12</f>
        <v>D</v>
      </c>
      <c r="P31" s="49" t="str">
        <f>Vzorci_vnosov!$A$12</f>
        <v>D</v>
      </c>
      <c r="Q31" s="8" t="str">
        <f>Vzorci_vnosov!$A$11</f>
        <v>X</v>
      </c>
      <c r="R31" s="52"/>
      <c r="S31" s="49" t="str">
        <f>Vzorci_vnosov!$A$12</f>
        <v>D</v>
      </c>
      <c r="T31" s="52" t="s">
        <v>13</v>
      </c>
      <c r="U31" s="26" t="str">
        <f>Vzorci_vnosov!$C$7</f>
        <v>MIO</v>
      </c>
      <c r="V31" s="43">
        <f t="shared" si="1"/>
        <v>1</v>
      </c>
      <c r="W31" s="43">
        <f t="shared" si="2"/>
        <v>1</v>
      </c>
      <c r="X31" s="43">
        <f t="shared" si="3"/>
        <v>1</v>
      </c>
      <c r="Y31" s="43">
        <f t="shared" si="4"/>
        <v>1</v>
      </c>
      <c r="Z31" s="43">
        <f t="shared" si="5"/>
        <v>0</v>
      </c>
      <c r="AA31" s="43">
        <f t="shared" si="6"/>
        <v>0</v>
      </c>
      <c r="AB31" s="43">
        <f t="shared" si="7"/>
        <v>0</v>
      </c>
      <c r="AC31" s="43">
        <f t="shared" si="8"/>
        <v>3</v>
      </c>
      <c r="AD31" s="44">
        <f t="shared" si="9"/>
        <v>-1</v>
      </c>
      <c r="AE31" s="44">
        <f t="shared" si="10"/>
        <v>2</v>
      </c>
      <c r="AF31" s="43">
        <f t="shared" si="11"/>
        <v>2</v>
      </c>
      <c r="AG31" s="17" t="str">
        <f>Vzorci_vnosov!$A$31</f>
        <v>Rt☺</v>
      </c>
      <c r="AH31" s="45" t="str">
        <f t="shared" si="12"/>
        <v/>
      </c>
      <c r="AI31" s="45" t="str">
        <f t="shared" si="13"/>
        <v>D</v>
      </c>
      <c r="AJ31" s="45" t="str">
        <f t="shared" si="14"/>
        <v>T</v>
      </c>
      <c r="AK31" s="45" t="str">
        <f t="shared" si="15"/>
        <v>D</v>
      </c>
      <c r="AL31" s="45" t="str">
        <f t="shared" si="16"/>
        <v>1</v>
      </c>
      <c r="AM31" s="45" t="str">
        <f t="shared" si="17"/>
        <v>m</v>
      </c>
      <c r="AN31" s="45" t="str">
        <f t="shared" si="18"/>
        <v>☺</v>
      </c>
      <c r="AO31" s="45" t="str">
        <f t="shared" si="19"/>
        <v>X</v>
      </c>
      <c r="AP31" s="45" t="str">
        <f t="shared" si="20"/>
        <v>☻</v>
      </c>
      <c r="AQ31" s="45" t="str">
        <f t="shared" si="21"/>
        <v>2</v>
      </c>
      <c r="AR31" s="45" t="str">
        <f t="shared" si="22"/>
        <v>T</v>
      </c>
      <c r="AS31" s="45" t="str">
        <f t="shared" si="23"/>
        <v>D</v>
      </c>
      <c r="AT31" s="45" t="e">
        <f>NA()</f>
        <v>#N/A</v>
      </c>
      <c r="AU31" s="45" t="str">
        <f t="shared" si="24"/>
        <v>D</v>
      </c>
      <c r="AV31" s="45" t="str">
        <f t="shared" si="25"/>
        <v>D</v>
      </c>
      <c r="AW31" s="45" t="str">
        <f t="shared" si="26"/>
        <v>X</v>
      </c>
      <c r="AX31" s="45" t="str">
        <f t="shared" si="27"/>
        <v/>
      </c>
      <c r="AY31" s="45" t="str">
        <f t="shared" si="28"/>
        <v>D</v>
      </c>
    </row>
    <row r="32" spans="1:51" ht="19.5" customHeight="1">
      <c r="A32" s="47">
        <v>44043</v>
      </c>
      <c r="B32" s="92" t="str">
        <f t="shared" si="0"/>
        <v>Fri</v>
      </c>
      <c r="C32" s="52"/>
      <c r="D32" s="49" t="str">
        <f>Vzorci_vnosov!$A$12</f>
        <v>D</v>
      </c>
      <c r="E32" s="50" t="str">
        <f>Vzorci_vnosov!$A$7</f>
        <v>KVIT☻</v>
      </c>
      <c r="F32" s="49" t="str">
        <f>Vzorci_vnosov!$A$12</f>
        <v>D</v>
      </c>
      <c r="G32" s="51" t="str">
        <f>Vzorci_vnosov!$A$23</f>
        <v>51☺</v>
      </c>
      <c r="H32" s="49" t="str">
        <f>Vzorci_vnosov!$A$4</f>
        <v>51</v>
      </c>
      <c r="I32" s="53" t="str">
        <f>Vzorci_vnosov!$A$11</f>
        <v>X</v>
      </c>
      <c r="J32" s="49" t="str">
        <f>Vzorci_vnosov!$A$12</f>
        <v>D</v>
      </c>
      <c r="K32" s="8" t="str">
        <f>Vzorci_vnosov!$A$11</f>
        <v>X</v>
      </c>
      <c r="L32" s="49" t="str">
        <f>Vzorci_vnosov!$A$5</f>
        <v>52</v>
      </c>
      <c r="M32" s="89" t="s">
        <v>8</v>
      </c>
      <c r="N32" s="49" t="str">
        <f>Vzorci_vnosov!$A$12</f>
        <v>D</v>
      </c>
      <c r="O32" s="49" t="str">
        <f>Vzorci_vnosov!$A$12</f>
        <v>D</v>
      </c>
      <c r="P32" s="49" t="str">
        <f>Vzorci_vnosov!$A$12</f>
        <v>D</v>
      </c>
      <c r="Q32" s="49" t="str">
        <f>Vzorci_vnosov!$A$5</f>
        <v>52</v>
      </c>
      <c r="R32" s="52"/>
      <c r="S32" s="49" t="str">
        <f>Vzorci_vnosov!$A$12</f>
        <v>D</v>
      </c>
      <c r="T32" s="52" t="s">
        <v>9</v>
      </c>
      <c r="U32" s="26" t="str">
        <f>Vzorci_vnosov!$C$7</f>
        <v>MIO</v>
      </c>
      <c r="V32" s="43">
        <f t="shared" si="1"/>
        <v>1</v>
      </c>
      <c r="W32" s="43">
        <f t="shared" si="2"/>
        <v>1</v>
      </c>
      <c r="X32" s="43">
        <f t="shared" si="3"/>
        <v>1</v>
      </c>
      <c r="Y32" s="43">
        <f t="shared" si="4"/>
        <v>2</v>
      </c>
      <c r="Z32" s="43">
        <f t="shared" si="5"/>
        <v>0</v>
      </c>
      <c r="AA32" s="43">
        <f t="shared" si="6"/>
        <v>0</v>
      </c>
      <c r="AB32" s="43">
        <f t="shared" si="7"/>
        <v>0</v>
      </c>
      <c r="AC32" s="43">
        <f t="shared" si="8"/>
        <v>2</v>
      </c>
      <c r="AD32" s="44">
        <f t="shared" si="9"/>
        <v>-1</v>
      </c>
      <c r="AE32" s="44">
        <f t="shared" si="10"/>
        <v>2</v>
      </c>
      <c r="AF32" s="43">
        <f t="shared" si="11"/>
        <v>3</v>
      </c>
      <c r="AG32" s="8" t="str">
        <f>Vzorci_vnosov!$A$32</f>
        <v>Am</v>
      </c>
      <c r="AH32" s="45" t="str">
        <f t="shared" si="12"/>
        <v/>
      </c>
      <c r="AI32" s="45" t="str">
        <f t="shared" si="13"/>
        <v>D</v>
      </c>
      <c r="AJ32" s="45" t="str">
        <f t="shared" si="14"/>
        <v>☻</v>
      </c>
      <c r="AK32" s="45" t="str">
        <f t="shared" si="15"/>
        <v>D</v>
      </c>
      <c r="AL32" s="45" t="str">
        <f t="shared" si="16"/>
        <v>☺</v>
      </c>
      <c r="AM32" s="45" t="str">
        <f t="shared" si="17"/>
        <v>1</v>
      </c>
      <c r="AN32" s="45" t="str">
        <f t="shared" si="18"/>
        <v>X</v>
      </c>
      <c r="AO32" s="45" t="str">
        <f t="shared" si="19"/>
        <v>D</v>
      </c>
      <c r="AP32" s="45" t="str">
        <f t="shared" si="20"/>
        <v>X</v>
      </c>
      <c r="AQ32" s="45" t="str">
        <f t="shared" si="21"/>
        <v>2</v>
      </c>
      <c r="AR32" s="45" t="str">
        <f t="shared" si="22"/>
        <v>T</v>
      </c>
      <c r="AS32" s="45" t="str">
        <f t="shared" si="23"/>
        <v>D</v>
      </c>
      <c r="AT32" s="45" t="e">
        <f>NA()</f>
        <v>#N/A</v>
      </c>
      <c r="AU32" s="45" t="str">
        <f t="shared" si="24"/>
        <v>D</v>
      </c>
      <c r="AV32" s="45" t="str">
        <f t="shared" si="25"/>
        <v>D</v>
      </c>
      <c r="AW32" s="45" t="str">
        <f t="shared" si="26"/>
        <v>2</v>
      </c>
      <c r="AX32" s="45" t="str">
        <f t="shared" si="27"/>
        <v/>
      </c>
      <c r="AY32" s="45" t="str">
        <f t="shared" si="28"/>
        <v>D</v>
      </c>
    </row>
    <row r="33" spans="1:51" ht="12.75" customHeight="1">
      <c r="AG33" s="5" t="str">
        <f>Vzorci_vnosov!$A$33</f>
        <v>Am☻</v>
      </c>
    </row>
    <row r="34" spans="1:51" ht="12.75" customHeight="1">
      <c r="C34" s="6">
        <f>$C$1</f>
        <v>0</v>
      </c>
      <c r="D34" s="6" t="str">
        <f>$D$1</f>
        <v>ŠOŠ</v>
      </c>
      <c r="E34" s="6" t="str">
        <f>$E$1</f>
        <v>PIN</v>
      </c>
      <c r="F34" s="6" t="str">
        <f>$F$1</f>
        <v>KON</v>
      </c>
      <c r="G34" s="6" t="str">
        <f>$G$1</f>
        <v>ORO</v>
      </c>
      <c r="H34" s="6" t="str">
        <f>$H$1</f>
        <v>MIO</v>
      </c>
      <c r="I34" s="6" t="str">
        <f>$I$1</f>
        <v>BOŽ</v>
      </c>
      <c r="J34" s="6" t="str">
        <f>$J$1</f>
        <v>TOM</v>
      </c>
      <c r="K34" s="6" t="str">
        <f>$K$1</f>
        <v>MŠŠ</v>
      </c>
      <c r="L34" s="6" t="str">
        <f>$L$1</f>
        <v>ŽIV</v>
      </c>
      <c r="M34" s="6" t="str">
        <f>$M$1</f>
        <v>TAL</v>
      </c>
      <c r="N34" s="6" t="str">
        <f>$N$1</f>
        <v>PIR</v>
      </c>
      <c r="O34" s="6" t="str">
        <f>$O$1</f>
        <v>HOL</v>
      </c>
      <c r="P34" s="6" t="str">
        <f>$P$1</f>
        <v>BUT</v>
      </c>
      <c r="Q34" s="6" t="str">
        <f>$Q$1</f>
        <v>ŽRJ</v>
      </c>
      <c r="R34" s="6" t="str">
        <f>$R$1</f>
        <v>NOV3</v>
      </c>
      <c r="S34" s="6" t="str">
        <f>$S$1</f>
        <v>JNK</v>
      </c>
      <c r="AG34" s="17" t="str">
        <f>Vzorci_vnosov!$A$34</f>
        <v>Am☺</v>
      </c>
    </row>
    <row r="35" spans="1:51" ht="17" customHeight="1">
      <c r="B35" s="64" t="str">
        <f>Vzorci_vnosov!$A$20</f>
        <v>☺</v>
      </c>
      <c r="C35" s="65">
        <f t="shared" ref="C35:N35" si="29">COUNTIF(AH2:AH32,"☺")</f>
        <v>0</v>
      </c>
      <c r="D35" s="65">
        <f t="shared" si="29"/>
        <v>0</v>
      </c>
      <c r="E35" s="65">
        <f t="shared" si="29"/>
        <v>0</v>
      </c>
      <c r="F35" s="65">
        <f t="shared" si="29"/>
        <v>0</v>
      </c>
      <c r="G35" s="65">
        <f t="shared" si="29"/>
        <v>4</v>
      </c>
      <c r="H35" s="65">
        <f t="shared" si="29"/>
        <v>3</v>
      </c>
      <c r="I35" s="65">
        <f t="shared" si="29"/>
        <v>4</v>
      </c>
      <c r="J35" s="65">
        <f t="shared" si="29"/>
        <v>0</v>
      </c>
      <c r="K35" s="65">
        <f t="shared" si="29"/>
        <v>0</v>
      </c>
      <c r="L35" s="65">
        <f t="shared" si="29"/>
        <v>5</v>
      </c>
      <c r="M35" s="65">
        <f t="shared" si="29"/>
        <v>0</v>
      </c>
      <c r="N35" s="65">
        <f t="shared" si="29"/>
        <v>0</v>
      </c>
      <c r="O35" s="65">
        <f>COUNTIF(AU2:AU32,"☺")</f>
        <v>0</v>
      </c>
      <c r="P35" s="65">
        <f>COUNTIF(AV2:AV32,"☺")</f>
        <v>0</v>
      </c>
      <c r="Q35" s="65">
        <f>COUNTIF(AW2:AW32,"☺")</f>
        <v>5</v>
      </c>
      <c r="R35" s="65">
        <f>COUNTIF(AX2:AX32,"☺")</f>
        <v>0</v>
      </c>
      <c r="S35" s="65">
        <f>COUNTIF(AY2:AY32,"☺")</f>
        <v>5</v>
      </c>
      <c r="AG35" s="8" t="str">
        <f>Vzorci_vnosov!$A$35</f>
        <v>Ta</v>
      </c>
    </row>
    <row r="36" spans="1:51" ht="17" customHeight="1">
      <c r="A36" s="66"/>
      <c r="B36" s="8" t="str">
        <f>Vzorci_vnosov!$A$16</f>
        <v>☻</v>
      </c>
      <c r="C36" s="65">
        <f t="shared" ref="C36:N36" si="30">COUNTIF(AH2:AH32,"☻")</f>
        <v>0</v>
      </c>
      <c r="D36" s="65">
        <f t="shared" si="30"/>
        <v>3</v>
      </c>
      <c r="E36" s="65">
        <f t="shared" si="30"/>
        <v>4</v>
      </c>
      <c r="F36" s="65">
        <f t="shared" si="30"/>
        <v>4</v>
      </c>
      <c r="G36" s="65">
        <f t="shared" si="30"/>
        <v>0</v>
      </c>
      <c r="H36" s="65">
        <f t="shared" si="30"/>
        <v>0</v>
      </c>
      <c r="I36" s="65">
        <f t="shared" si="30"/>
        <v>0</v>
      </c>
      <c r="J36" s="65">
        <f t="shared" si="30"/>
        <v>4</v>
      </c>
      <c r="K36" s="65">
        <f t="shared" si="30"/>
        <v>5</v>
      </c>
      <c r="L36" s="65">
        <f t="shared" si="30"/>
        <v>0</v>
      </c>
      <c r="M36" s="65">
        <f t="shared" si="30"/>
        <v>0</v>
      </c>
      <c r="N36" s="65">
        <f t="shared" si="30"/>
        <v>5</v>
      </c>
      <c r="O36" s="65">
        <f>COUNTIF(AU2:AU32,"☻")</f>
        <v>0</v>
      </c>
      <c r="P36" s="65">
        <f>COUNTIF(AV2:AV32,"☻")</f>
        <v>4</v>
      </c>
      <c r="Q36" s="65">
        <f>COUNTIF(AW2:AW32,"☻")</f>
        <v>0</v>
      </c>
      <c r="R36" s="65">
        <f>COUNTIF(AX2:AX32,"☻")</f>
        <v>0</v>
      </c>
      <c r="S36" s="65">
        <f>COUNTIF(AY2:AY32,"☻")</f>
        <v>0</v>
      </c>
      <c r="T36" s="65"/>
      <c r="U36" s="67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</row>
    <row r="37" spans="1:51" ht="17" customHeight="1">
      <c r="A37" s="66"/>
      <c r="B37" s="18" t="str">
        <f>Vzorci_vnosov!$A$42</f>
        <v>Σ</v>
      </c>
      <c r="C37" s="70">
        <f t="shared" ref="C37:S37" si="31">SUM(C35:C36)</f>
        <v>0</v>
      </c>
      <c r="D37" s="70">
        <f t="shared" si="31"/>
        <v>3</v>
      </c>
      <c r="E37" s="70">
        <f t="shared" si="31"/>
        <v>4</v>
      </c>
      <c r="F37" s="70">
        <f t="shared" si="31"/>
        <v>4</v>
      </c>
      <c r="G37" s="70">
        <f t="shared" si="31"/>
        <v>4</v>
      </c>
      <c r="H37" s="70">
        <f t="shared" si="31"/>
        <v>3</v>
      </c>
      <c r="I37" s="70">
        <f t="shared" si="31"/>
        <v>4</v>
      </c>
      <c r="J37" s="70">
        <f t="shared" si="31"/>
        <v>4</v>
      </c>
      <c r="K37" s="70">
        <f t="shared" si="31"/>
        <v>5</v>
      </c>
      <c r="L37" s="70">
        <f t="shared" si="31"/>
        <v>5</v>
      </c>
      <c r="M37" s="70">
        <f t="shared" si="31"/>
        <v>0</v>
      </c>
      <c r="N37" s="70">
        <f t="shared" si="31"/>
        <v>5</v>
      </c>
      <c r="O37" s="70">
        <f t="shared" si="31"/>
        <v>0</v>
      </c>
      <c r="P37" s="70">
        <f t="shared" si="31"/>
        <v>4</v>
      </c>
      <c r="Q37" s="70">
        <f t="shared" si="31"/>
        <v>5</v>
      </c>
      <c r="R37" s="70">
        <f t="shared" si="31"/>
        <v>0</v>
      </c>
      <c r="S37" s="70">
        <f t="shared" si="31"/>
        <v>5</v>
      </c>
      <c r="T37" s="65"/>
      <c r="U37" s="67"/>
      <c r="V37" s="34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</row>
    <row r="38" spans="1:51" ht="17" customHeight="1">
      <c r="A38" s="66"/>
      <c r="B38" s="5" t="str">
        <f>Vzorci_vnosov!$A$6</f>
        <v>KVIT</v>
      </c>
      <c r="C38" s="65">
        <f t="shared" ref="C38:S38" si="32">COUNTIF(C2:C32,"KVIT")+COUNTIF(C2:C32,"51KVIT")+COUNTIF(C2:C32,"52KVIT")+COUNTIF(C2:C32,"KVIT$")+COUNTIF(C2:C32,"KVIT☻")+COUNTIF(C2:C32,"KVIT☺")</f>
        <v>0</v>
      </c>
      <c r="D38" s="65">
        <f t="shared" si="32"/>
        <v>4</v>
      </c>
      <c r="E38" s="65">
        <f t="shared" si="32"/>
        <v>10</v>
      </c>
      <c r="F38" s="65">
        <f t="shared" si="32"/>
        <v>12</v>
      </c>
      <c r="G38" s="65">
        <f t="shared" si="32"/>
        <v>0</v>
      </c>
      <c r="H38" s="65">
        <f t="shared" si="32"/>
        <v>0</v>
      </c>
      <c r="I38" s="65">
        <f t="shared" si="32"/>
        <v>0</v>
      </c>
      <c r="J38" s="65">
        <f t="shared" si="32"/>
        <v>8</v>
      </c>
      <c r="K38" s="65">
        <f t="shared" si="32"/>
        <v>12</v>
      </c>
      <c r="L38" s="65">
        <f t="shared" si="32"/>
        <v>0</v>
      </c>
      <c r="M38" s="65">
        <f t="shared" si="32"/>
        <v>7</v>
      </c>
      <c r="N38" s="65">
        <f t="shared" si="32"/>
        <v>5</v>
      </c>
      <c r="O38" s="65">
        <f t="shared" si="32"/>
        <v>0</v>
      </c>
      <c r="P38" s="65">
        <f t="shared" si="32"/>
        <v>15</v>
      </c>
      <c r="Q38" s="65">
        <f t="shared" si="32"/>
        <v>0</v>
      </c>
      <c r="R38" s="65">
        <f t="shared" si="32"/>
        <v>0</v>
      </c>
      <c r="S38" s="65">
        <f t="shared" si="32"/>
        <v>2</v>
      </c>
      <c r="T38" s="65"/>
      <c r="U38" s="65"/>
      <c r="V38" s="34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</row>
    <row r="39" spans="1:51" ht="17" customHeight="1">
      <c r="A39" s="66"/>
      <c r="B39" s="19" t="str">
        <f>Vzorci_vnosov!$A$43</f>
        <v>$</v>
      </c>
      <c r="C39" s="65">
        <f t="shared" ref="C39:S39" si="33">COUNTIF(C2:C32,"51$")+COUNTIF(C2:C32,"52$")+COUNTIF(C2:C32,"kvit$")</f>
        <v>0</v>
      </c>
      <c r="D39" s="65">
        <f t="shared" si="33"/>
        <v>0</v>
      </c>
      <c r="E39" s="65">
        <f t="shared" si="33"/>
        <v>0</v>
      </c>
      <c r="F39" s="65">
        <f t="shared" si="33"/>
        <v>0</v>
      </c>
      <c r="G39" s="65">
        <f t="shared" si="33"/>
        <v>0</v>
      </c>
      <c r="H39" s="65">
        <f t="shared" si="33"/>
        <v>0</v>
      </c>
      <c r="I39" s="65">
        <f t="shared" si="33"/>
        <v>0</v>
      </c>
      <c r="J39" s="65">
        <f t="shared" si="33"/>
        <v>0</v>
      </c>
      <c r="K39" s="65">
        <f t="shared" si="33"/>
        <v>0</v>
      </c>
      <c r="L39" s="65">
        <f t="shared" si="33"/>
        <v>0</v>
      </c>
      <c r="M39" s="65">
        <f t="shared" si="33"/>
        <v>0</v>
      </c>
      <c r="N39" s="65">
        <f t="shared" si="33"/>
        <v>0</v>
      </c>
      <c r="O39" s="65">
        <f t="shared" si="33"/>
        <v>0</v>
      </c>
      <c r="P39" s="65">
        <f t="shared" si="33"/>
        <v>0</v>
      </c>
      <c r="Q39" s="65">
        <f t="shared" si="33"/>
        <v>0</v>
      </c>
      <c r="R39" s="65">
        <f t="shared" si="33"/>
        <v>0</v>
      </c>
      <c r="S39" s="65">
        <f t="shared" si="33"/>
        <v>0</v>
      </c>
      <c r="T39" s="65"/>
      <c r="U39" s="65"/>
      <c r="V39" s="34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68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</row>
    <row r="40" spans="1:51" ht="17" customHeight="1">
      <c r="B40" s="25" t="str">
        <f>Vzorci_vnosov!$A$12</f>
        <v>D</v>
      </c>
      <c r="C40" s="65">
        <f t="shared" ref="C40:S40" si="34">COUNTIF(C2:C32,"D")</f>
        <v>0</v>
      </c>
      <c r="D40" s="65">
        <f t="shared" si="34"/>
        <v>10</v>
      </c>
      <c r="E40" s="65">
        <f t="shared" si="34"/>
        <v>10</v>
      </c>
      <c r="F40" s="65">
        <f t="shared" si="34"/>
        <v>5</v>
      </c>
      <c r="G40" s="65">
        <f t="shared" si="34"/>
        <v>8</v>
      </c>
      <c r="H40" s="65">
        <f t="shared" si="34"/>
        <v>5</v>
      </c>
      <c r="I40" s="65">
        <f t="shared" si="34"/>
        <v>5</v>
      </c>
      <c r="J40" s="65">
        <f t="shared" si="34"/>
        <v>8</v>
      </c>
      <c r="K40" s="65">
        <f t="shared" si="34"/>
        <v>0</v>
      </c>
      <c r="L40" s="65">
        <f t="shared" si="34"/>
        <v>2</v>
      </c>
      <c r="M40" s="65">
        <f t="shared" si="34"/>
        <v>1</v>
      </c>
      <c r="N40" s="65">
        <f t="shared" si="34"/>
        <v>13</v>
      </c>
      <c r="O40" s="65">
        <f t="shared" si="34"/>
        <v>15</v>
      </c>
      <c r="P40" s="65">
        <f t="shared" si="34"/>
        <v>5</v>
      </c>
      <c r="Q40" s="65">
        <f t="shared" si="34"/>
        <v>2</v>
      </c>
      <c r="R40" s="65">
        <f t="shared" si="34"/>
        <v>0</v>
      </c>
      <c r="S40" s="65">
        <f t="shared" si="34"/>
        <v>10</v>
      </c>
      <c r="AG40" s="14" t="str">
        <f>Vzorci_vnosov!$A$40</f>
        <v>Rf☺</v>
      </c>
    </row>
    <row r="41" spans="1:51" ht="17" customHeight="1">
      <c r="B41" s="25" t="str">
        <f>Vzorci_vnosov!$A$15</f>
        <v>SO</v>
      </c>
      <c r="C41" s="65">
        <f t="shared" ref="C41:S41" si="35">COUNTIF(C2:C32,"SO")</f>
        <v>0</v>
      </c>
      <c r="D41" s="65">
        <f t="shared" si="35"/>
        <v>0</v>
      </c>
      <c r="E41" s="65">
        <f t="shared" si="35"/>
        <v>0</v>
      </c>
      <c r="F41" s="65">
        <f t="shared" si="35"/>
        <v>0</v>
      </c>
      <c r="G41" s="65">
        <f t="shared" si="35"/>
        <v>0</v>
      </c>
      <c r="H41" s="65">
        <f t="shared" si="35"/>
        <v>0</v>
      </c>
      <c r="I41" s="65">
        <f t="shared" si="35"/>
        <v>0</v>
      </c>
      <c r="J41" s="65">
        <f t="shared" si="35"/>
        <v>0</v>
      </c>
      <c r="K41" s="65">
        <f t="shared" si="35"/>
        <v>0</v>
      </c>
      <c r="L41" s="65">
        <f t="shared" si="35"/>
        <v>0</v>
      </c>
      <c r="M41" s="65">
        <f t="shared" si="35"/>
        <v>0</v>
      </c>
      <c r="N41" s="65">
        <f t="shared" si="35"/>
        <v>0</v>
      </c>
      <c r="O41" s="65">
        <f t="shared" si="35"/>
        <v>0</v>
      </c>
      <c r="P41" s="65">
        <f t="shared" si="35"/>
        <v>0</v>
      </c>
      <c r="Q41" s="65">
        <f t="shared" si="35"/>
        <v>0</v>
      </c>
      <c r="R41" s="65">
        <f t="shared" si="35"/>
        <v>0</v>
      </c>
      <c r="S41" s="65">
        <f t="shared" si="35"/>
        <v>0</v>
      </c>
      <c r="AG41" s="8" t="str">
        <f>Vzorci_vnosov!$A$41</f>
        <v>TAV</v>
      </c>
    </row>
    <row r="42" spans="1:51" ht="17" customHeight="1">
      <c r="B42" s="25" t="str">
        <f>Vzorci_vnosov!$A$13</f>
        <v>BOL</v>
      </c>
      <c r="C42" s="65">
        <f t="shared" ref="C42:S42" si="36">COUNTIF(C2:C32,"BOL")</f>
        <v>0</v>
      </c>
      <c r="D42" s="65">
        <f t="shared" si="36"/>
        <v>5</v>
      </c>
      <c r="E42" s="65">
        <f t="shared" si="36"/>
        <v>0</v>
      </c>
      <c r="F42" s="65">
        <f t="shared" si="36"/>
        <v>0</v>
      </c>
      <c r="G42" s="65">
        <f t="shared" si="36"/>
        <v>0</v>
      </c>
      <c r="H42" s="65">
        <f t="shared" si="36"/>
        <v>0</v>
      </c>
      <c r="I42" s="65">
        <f t="shared" si="36"/>
        <v>0</v>
      </c>
      <c r="J42" s="65">
        <f t="shared" si="36"/>
        <v>0</v>
      </c>
      <c r="K42" s="65">
        <f t="shared" si="36"/>
        <v>0</v>
      </c>
      <c r="L42" s="65">
        <f t="shared" si="36"/>
        <v>0</v>
      </c>
      <c r="M42" s="65">
        <f t="shared" si="36"/>
        <v>5</v>
      </c>
      <c r="N42" s="65">
        <f t="shared" si="36"/>
        <v>0</v>
      </c>
      <c r="O42" s="65">
        <f t="shared" si="36"/>
        <v>1</v>
      </c>
      <c r="P42" s="65">
        <f t="shared" si="36"/>
        <v>0</v>
      </c>
      <c r="Q42" s="65">
        <f t="shared" si="36"/>
        <v>0</v>
      </c>
      <c r="R42" s="65">
        <f t="shared" si="36"/>
        <v>0</v>
      </c>
      <c r="S42" s="65">
        <f t="shared" si="36"/>
        <v>0</v>
      </c>
    </row>
    <row r="43" spans="1:51" ht="17" customHeight="1">
      <c r="B43" s="21" t="str">
        <f>Vzorci_vnosov!$A$11</f>
        <v>X</v>
      </c>
      <c r="C43" s="65">
        <f t="shared" ref="C43:S43" si="37">COUNTIF(C2:C32,"X")</f>
        <v>0</v>
      </c>
      <c r="D43" s="65">
        <f t="shared" si="37"/>
        <v>2</v>
      </c>
      <c r="E43" s="65">
        <f t="shared" si="37"/>
        <v>3</v>
      </c>
      <c r="F43" s="65">
        <f t="shared" si="37"/>
        <v>3</v>
      </c>
      <c r="G43" s="65">
        <f t="shared" si="37"/>
        <v>1</v>
      </c>
      <c r="H43" s="65">
        <f t="shared" si="37"/>
        <v>3</v>
      </c>
      <c r="I43" s="65">
        <f t="shared" si="37"/>
        <v>3</v>
      </c>
      <c r="J43" s="65">
        <f t="shared" si="37"/>
        <v>4</v>
      </c>
      <c r="K43" s="65">
        <f t="shared" si="37"/>
        <v>5</v>
      </c>
      <c r="L43" s="65">
        <f t="shared" si="37"/>
        <v>4</v>
      </c>
      <c r="M43" s="65">
        <f t="shared" si="37"/>
        <v>0</v>
      </c>
      <c r="N43" s="65">
        <f t="shared" si="37"/>
        <v>3</v>
      </c>
      <c r="O43" s="65">
        <f t="shared" si="37"/>
        <v>0</v>
      </c>
      <c r="P43" s="65">
        <f t="shared" si="37"/>
        <v>2</v>
      </c>
      <c r="Q43" s="65">
        <f t="shared" si="37"/>
        <v>3</v>
      </c>
      <c r="R43" s="65">
        <f t="shared" si="37"/>
        <v>0</v>
      </c>
      <c r="S43" s="65">
        <f t="shared" si="37"/>
        <v>4</v>
      </c>
    </row>
    <row r="44" spans="1:51" ht="17" customHeight="1">
      <c r="B44" s="20" t="s">
        <v>58</v>
      </c>
      <c r="C44" s="65">
        <f>COUNTIF(U2:U32,"KOS")</f>
        <v>0</v>
      </c>
      <c r="D44" s="65">
        <f>COUNTIF(U2:U32,"ŠOŠ")</f>
        <v>2</v>
      </c>
      <c r="E44" s="65">
        <f>COUNTIF(U2:U32,"PIN")</f>
        <v>3</v>
      </c>
      <c r="F44" s="65">
        <f>COUNTIF(U2:U32,"KON")</f>
        <v>4</v>
      </c>
      <c r="G44" s="65">
        <f>COUNTIF(U2:U32,"oro")</f>
        <v>0</v>
      </c>
      <c r="H44" s="65">
        <f>COUNTIF(U2:U32,"MIO")</f>
        <v>7</v>
      </c>
      <c r="I44" s="65">
        <f>COUNTIF(U2:U32,"BOŽ")</f>
        <v>4</v>
      </c>
      <c r="J44" s="65">
        <f>COUNTIF(U2:U32,"TOM")</f>
        <v>0</v>
      </c>
      <c r="K44" s="65">
        <f>COUNTIF(U2:U32,"MŠŠ")</f>
        <v>4</v>
      </c>
      <c r="L44" s="65">
        <f>COUNTIF(U2:U32,"ŽIV")</f>
        <v>0</v>
      </c>
      <c r="M44" s="65">
        <f>COUNTIF(U2:U32,"TAL")</f>
        <v>0</v>
      </c>
      <c r="N44" s="65">
        <f>COUNTIF(U2:U32,"PIR")</f>
        <v>2</v>
      </c>
      <c r="O44" s="65">
        <f>COUNTIF(U2:U32,"HOL")</f>
        <v>0</v>
      </c>
      <c r="P44" s="65">
        <f>COUNTIF(U2:U32,P1)</f>
        <v>3</v>
      </c>
      <c r="Q44" s="65">
        <f>COUNTIF(U2:U32,Q1)</f>
        <v>2</v>
      </c>
      <c r="R44" s="65">
        <f>COUNTIF(U2:U32,R1)</f>
        <v>0</v>
      </c>
      <c r="S44" s="65">
        <f>COUNTIF(V2:V32,S1)</f>
        <v>0</v>
      </c>
    </row>
    <row r="45" spans="1:51" ht="17" customHeight="1">
      <c r="B45" s="21" t="str">
        <f>Vzorci_vnosov!$A$45</f>
        <v>¶</v>
      </c>
      <c r="C45" s="65">
        <f t="shared" ref="C45:S45" si="38">COUNTIF(C2:C32,"51¶")+COUNTIF(C2:C32,"52¶")+COUNTIF(C2:C32,"kvit¶")</f>
        <v>0</v>
      </c>
      <c r="D45" s="65">
        <f t="shared" si="38"/>
        <v>1</v>
      </c>
      <c r="E45" s="65">
        <f t="shared" si="38"/>
        <v>0</v>
      </c>
      <c r="F45" s="65">
        <f t="shared" si="38"/>
        <v>2</v>
      </c>
      <c r="G45" s="65">
        <f t="shared" si="38"/>
        <v>0</v>
      </c>
      <c r="H45" s="65">
        <f t="shared" si="38"/>
        <v>1</v>
      </c>
      <c r="I45" s="65">
        <f t="shared" si="38"/>
        <v>1</v>
      </c>
      <c r="J45" s="65">
        <f t="shared" si="38"/>
        <v>1</v>
      </c>
      <c r="K45" s="65">
        <f t="shared" si="38"/>
        <v>1</v>
      </c>
      <c r="L45" s="65">
        <f t="shared" si="38"/>
        <v>0</v>
      </c>
      <c r="M45" s="65">
        <f t="shared" si="38"/>
        <v>0</v>
      </c>
      <c r="N45" s="65">
        <f t="shared" si="38"/>
        <v>0</v>
      </c>
      <c r="O45" s="65">
        <f t="shared" si="38"/>
        <v>1</v>
      </c>
      <c r="P45" s="65">
        <f t="shared" si="38"/>
        <v>1</v>
      </c>
      <c r="Q45" s="65">
        <f t="shared" si="38"/>
        <v>1</v>
      </c>
      <c r="R45" s="65">
        <f t="shared" si="38"/>
        <v>0</v>
      </c>
      <c r="S45" s="65">
        <f t="shared" si="38"/>
        <v>2</v>
      </c>
    </row>
    <row r="46" spans="1:51" ht="17" customHeight="1">
      <c r="B46" s="25" t="str">
        <f>Vzorci_vnosov!$A$8</f>
        <v>U</v>
      </c>
      <c r="C46" s="65">
        <f t="shared" ref="C46:S46" si="39">COUNTIF(C2:C32,"U☺")+COUNTIF(C2:C32,"U☻")+COUNTIF(C2:C32,"U")</f>
        <v>0</v>
      </c>
      <c r="D46" s="65">
        <f t="shared" si="39"/>
        <v>0</v>
      </c>
      <c r="E46" s="65">
        <f t="shared" si="39"/>
        <v>0</v>
      </c>
      <c r="F46" s="65">
        <f t="shared" si="39"/>
        <v>0</v>
      </c>
      <c r="G46" s="65">
        <f t="shared" si="39"/>
        <v>0</v>
      </c>
      <c r="H46" s="65">
        <f t="shared" si="39"/>
        <v>0</v>
      </c>
      <c r="I46" s="65">
        <f t="shared" si="39"/>
        <v>1</v>
      </c>
      <c r="J46" s="65">
        <f t="shared" si="39"/>
        <v>0</v>
      </c>
      <c r="K46" s="65">
        <f t="shared" si="39"/>
        <v>0</v>
      </c>
      <c r="L46" s="65">
        <f t="shared" si="39"/>
        <v>0</v>
      </c>
      <c r="M46" s="65">
        <f t="shared" si="39"/>
        <v>0</v>
      </c>
      <c r="N46" s="65">
        <f t="shared" si="39"/>
        <v>0</v>
      </c>
      <c r="O46" s="65">
        <f t="shared" si="39"/>
        <v>0</v>
      </c>
      <c r="P46" s="65">
        <f t="shared" si="39"/>
        <v>0</v>
      </c>
      <c r="Q46" s="65">
        <f t="shared" si="39"/>
        <v>0</v>
      </c>
      <c r="R46" s="65">
        <f t="shared" si="39"/>
        <v>0</v>
      </c>
      <c r="S46" s="65">
        <f t="shared" si="39"/>
        <v>0</v>
      </c>
    </row>
  </sheetData>
  <sheetProtection sheet="1" objects="1" scenarios="1"/>
  <conditionalFormatting sqref="AD2:AD32">
    <cfRule type="cellIs" dxfId="195" priority="5" stopIfTrue="1" operator="notEqual">
      <formula>0</formula>
    </cfRule>
  </conditionalFormatting>
  <conditionalFormatting sqref="V2:AC32">
    <cfRule type="cellIs" dxfId="194" priority="18" stopIfTrue="1" operator="lessThan">
      <formula>1</formula>
    </cfRule>
  </conditionalFormatting>
  <conditionalFormatting sqref="AF2:AF32">
    <cfRule type="cellIs" dxfId="193" priority="8" stopIfTrue="1" operator="lessThan">
      <formula>2</formula>
    </cfRule>
  </conditionalFormatting>
  <conditionalFormatting sqref="AE2:AE32">
    <cfRule type="cellIs" dxfId="192" priority="6" stopIfTrue="1" operator="equal">
      <formula>1</formula>
    </cfRule>
  </conditionalFormatting>
  <conditionalFormatting sqref="AE2:AE32">
    <cfRule type="cellIs" dxfId="191" priority="7" stopIfTrue="1" operator="greaterThan">
      <formula>1</formula>
    </cfRule>
  </conditionalFormatting>
  <conditionalFormatting sqref="V2:AC32">
    <cfRule type="cellIs" dxfId="190" priority="19" stopIfTrue="1" operator="greaterThan">
      <formula>1</formula>
    </cfRule>
  </conditionalFormatting>
  <conditionalFormatting sqref="AF2:AF32">
    <cfRule type="cellIs" dxfId="189" priority="9" stopIfTrue="1" operator="greaterThan">
      <formula>2</formula>
    </cfRule>
  </conditionalFormatting>
  <conditionalFormatting sqref="C1">
    <cfRule type="expression" dxfId="188" priority="164" stopIfTrue="1">
      <formula>WEEKDAY($A1,2)=6</formula>
    </cfRule>
  </conditionalFormatting>
  <conditionalFormatting sqref="C1">
    <cfRule type="expression" dxfId="187" priority="165" stopIfTrue="1">
      <formula>WEEKDAY($A1,2)=7</formula>
    </cfRule>
  </conditionalFormatting>
  <conditionalFormatting sqref="S12">
    <cfRule type="expression" dxfId="186" priority="180" stopIfTrue="1">
      <formula>WEEKDAY($A12,2)=6</formula>
    </cfRule>
  </conditionalFormatting>
  <conditionalFormatting sqref="S12">
    <cfRule type="expression" dxfId="185" priority="181" stopIfTrue="1">
      <formula>WEEKDAY($A12,2)=7</formula>
    </cfRule>
  </conditionalFormatting>
  <conditionalFormatting sqref="Q13">
    <cfRule type="expression" dxfId="184" priority="182" stopIfTrue="1">
      <formula>WEEKDAY($A13,2)=6</formula>
    </cfRule>
  </conditionalFormatting>
  <conditionalFormatting sqref="Q13">
    <cfRule type="expression" dxfId="183" priority="183" stopIfTrue="1">
      <formula>WEEKDAY($A13,2)=7</formula>
    </cfRule>
  </conditionalFormatting>
  <conditionalFormatting sqref="M17:M18">
    <cfRule type="expression" dxfId="182" priority="178" stopIfTrue="1">
      <formula>WEEKDAY($A17,2)=6</formula>
    </cfRule>
  </conditionalFormatting>
  <conditionalFormatting sqref="M17:M18">
    <cfRule type="expression" dxfId="181" priority="179" stopIfTrue="1">
      <formula>WEEKDAY($A17,2)=7</formula>
    </cfRule>
  </conditionalFormatting>
  <conditionalFormatting sqref="A2:C32 R2:R4 T2:T4 E5:G5 M5:O5 Q5:U5 D6 F6:G6 I5:K6 M6:U6 D11 R7:R11 T7:T11 E12:R12 D13:J13 L13:P13 T12:U13 L17:L18 R13:R18 T14:T18 D19:M19 O19:P19 R19:U19 D20:K20 M20:O20 Q20:U20 R21:R25 T21:T25 U25 D26:M26 O26:P26 R26:U26 D27:E27 G27:H27 J27:U27 R28:R32 T28:T32">
    <cfRule type="expression" dxfId="180" priority="166" stopIfTrue="1">
      <formula>WEEKDAY($A2,2)=6</formula>
    </cfRule>
  </conditionalFormatting>
  <conditionalFormatting sqref="A2:C32 R2:R4 T2:T4 E5:G5 M5:O5 Q5:U5 D6 F6:G6 I5:K6 M6:U6 D11 R7:R11 T7:T11 E12:R12 D13:J13 L13:P13 T12:U13 L17:L18 R13:R18 T14:T18 D19:M19 O19:P19 R19:U19 D20:K20 M20:O20 Q20:U20 R21:R25 T21:T25 U25 D26:M26 O26:P26 R26:U26 D27:E27 G27:H27 J27:U27 R28:R32 T28:T32">
    <cfRule type="expression" dxfId="179" priority="167" stopIfTrue="1">
      <formula>WEEKDAY($A2,2)=7</formula>
    </cfRule>
  </conditionalFormatting>
  <conditionalFormatting sqref="M3">
    <cfRule type="expression" dxfId="178" priority="168" stopIfTrue="1">
      <formula>WEEKDAY($A3,2)=6</formula>
    </cfRule>
  </conditionalFormatting>
  <conditionalFormatting sqref="M3">
    <cfRule type="expression" dxfId="177" priority="169" stopIfTrue="1">
      <formula>WEEKDAY($A3,2)=7</formula>
    </cfRule>
  </conditionalFormatting>
  <conditionalFormatting sqref="D5">
    <cfRule type="expression" dxfId="176" priority="170" stopIfTrue="1">
      <formula>WEEKDAY($A5,2)=6</formula>
    </cfRule>
  </conditionalFormatting>
  <conditionalFormatting sqref="H5">
    <cfRule type="expression" dxfId="175" priority="172" stopIfTrue="1">
      <formula>WEEKDAY($A5,2)=6</formula>
    </cfRule>
  </conditionalFormatting>
  <conditionalFormatting sqref="D5">
    <cfRule type="expression" dxfId="174" priority="171" stopIfTrue="1">
      <formula>WEEKDAY($A5,2)=7</formula>
    </cfRule>
  </conditionalFormatting>
  <conditionalFormatting sqref="H5">
    <cfRule type="expression" dxfId="173" priority="173" stopIfTrue="1">
      <formula>WEEKDAY($A5,2)=7</formula>
    </cfRule>
  </conditionalFormatting>
  <conditionalFormatting sqref="L6">
    <cfRule type="expression" dxfId="172" priority="174" stopIfTrue="1">
      <formula>WEEKDAY($A6,2)=6</formula>
    </cfRule>
  </conditionalFormatting>
  <conditionalFormatting sqref="L6">
    <cfRule type="expression" dxfId="171" priority="175" stopIfTrue="1">
      <formula>WEEKDAY($A6,2)=7</formula>
    </cfRule>
  </conditionalFormatting>
  <conditionalFormatting sqref="M9:M10">
    <cfRule type="expression" dxfId="170" priority="176" stopIfTrue="1">
      <formula>WEEKDAY($A9,2)=6</formula>
    </cfRule>
  </conditionalFormatting>
  <conditionalFormatting sqref="M9:M10">
    <cfRule type="expression" dxfId="169" priority="177" stopIfTrue="1">
      <formula>WEEKDAY($A9,2)=7</formula>
    </cfRule>
  </conditionalFormatting>
  <pageMargins left="0.23622047244094502" right="0.19645669291338602" top="0.36299212598425212" bottom="0.19645669291338602" header="0.19645669291338602" footer="0.19645669291338602"/>
  <pageSetup paperSize="0" scale="125" fitToWidth="0" fitToHeight="0" orientation="portrait" horizontalDpi="0" verticalDpi="0" copies="0"/>
  <headerFooter alignWithMargins="0">
    <oddHeader>&amp;L&amp;"Arial,Regular"&amp;12Zadnja sprememba:  &amp;C&amp;"Arial,Regular"&amp;D   &amp;T</oddHead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46"/>
  <sheetViews>
    <sheetView workbookViewId="0"/>
  </sheetViews>
  <sheetFormatPr baseColWidth="10" defaultRowHeight="17" customHeight="1"/>
  <cols>
    <col min="1" max="1" width="7.19921875" style="60" customWidth="1"/>
    <col min="2" max="2" width="4" style="61" customWidth="1"/>
    <col min="3" max="14" width="5.19921875" style="62" customWidth="1"/>
    <col min="15" max="15" width="5.19921875" style="62" hidden="1" customWidth="1"/>
    <col min="16" max="17" width="5.19921875" style="62" customWidth="1"/>
    <col min="18" max="18" width="5.19921875" style="62" hidden="1" customWidth="1"/>
    <col min="19" max="21" width="5.19921875" style="62" customWidth="1"/>
    <col min="22" max="32" width="4.3984375" style="62" customWidth="1"/>
    <col min="33" max="33" width="5.19921875" style="1" customWidth="1"/>
    <col min="34" max="51" width="17.19921875" style="3" hidden="1" customWidth="1"/>
    <col min="52" max="55" width="4.3984375" style="4" customWidth="1"/>
    <col min="56" max="59" width="8.3984375" style="4" customWidth="1"/>
    <col min="60" max="62" width="8.3984375" style="46" customWidth="1"/>
    <col min="63" max="64" width="8.3984375" style="3" customWidth="1"/>
    <col min="65" max="65" width="11" customWidth="1"/>
  </cols>
  <sheetData>
    <row r="1" spans="1:64" ht="19.5" customHeight="1">
      <c r="A1" s="24" t="s">
        <v>64</v>
      </c>
      <c r="B1" s="25"/>
      <c r="C1" s="78"/>
      <c r="D1" s="26" t="str">
        <f>Vzorci_vnosov!$C$3</f>
        <v>ŠOŠ</v>
      </c>
      <c r="E1" s="26" t="str">
        <f>Vzorci_vnosov!$C$4</f>
        <v>PIN</v>
      </c>
      <c r="F1" s="26" t="str">
        <f>Vzorci_vnosov!$C$5</f>
        <v>KON</v>
      </c>
      <c r="G1" s="26" t="str">
        <f>Vzorci_vnosov!$C$6</f>
        <v>ORO</v>
      </c>
      <c r="H1" s="26" t="str">
        <f>Vzorci_vnosov!$C$7</f>
        <v>MIO</v>
      </c>
      <c r="I1" s="26" t="str">
        <f>Vzorci_vnosov!$C$8</f>
        <v>BOŽ</v>
      </c>
      <c r="J1" s="26" t="str">
        <f>Vzorci_vnosov!$C$9</f>
        <v>TOM</v>
      </c>
      <c r="K1" s="26" t="str">
        <f>Vzorci_vnosov!$C$10</f>
        <v>MŠŠ</v>
      </c>
      <c r="L1" s="26" t="str">
        <f>Vzorci_vnosov!$C$11</f>
        <v>ŽIV</v>
      </c>
      <c r="M1" s="26" t="str">
        <f>Vzorci_vnosov!$C$12</f>
        <v>TAL</v>
      </c>
      <c r="N1" s="26" t="str">
        <f>Vzorci_vnosov!$C$13</f>
        <v>PIR</v>
      </c>
      <c r="O1" s="78"/>
      <c r="P1" s="26" t="str">
        <f>Vzorci_vnosov!$C$15</f>
        <v>BUT</v>
      </c>
      <c r="Q1" s="26" t="str">
        <f>Vzorci_vnosov!$C$16</f>
        <v>ŽRJ</v>
      </c>
      <c r="R1" s="26" t="str">
        <f>Vzorci_vnosov!$C$17</f>
        <v>NOV3</v>
      </c>
      <c r="S1" s="26" t="str">
        <f>Vzorci_vnosov!$C$18</f>
        <v>JNK</v>
      </c>
      <c r="T1" s="27" t="s">
        <v>65</v>
      </c>
      <c r="U1" s="82" t="s">
        <v>58</v>
      </c>
      <c r="V1" s="29" t="str">
        <f>Vzorci_vnosov!$A$16</f>
        <v>☻</v>
      </c>
      <c r="W1" s="30" t="s">
        <v>35</v>
      </c>
      <c r="X1" s="31" t="str">
        <f>Vzorci_vnosov!$A$4</f>
        <v>51</v>
      </c>
      <c r="Y1" s="31" t="str">
        <f>Vzorci_vnosov!$A$5</f>
        <v>52</v>
      </c>
      <c r="Z1" s="8" t="str">
        <f>Vzorci_vnosov!$A$25</f>
        <v>51¶</v>
      </c>
      <c r="AA1" s="8" t="str">
        <f>Vzorci_vnosov!$A$26</f>
        <v>52¶</v>
      </c>
      <c r="AB1" s="32" t="str">
        <f>Vzorci_vnosov!$A$8</f>
        <v>U</v>
      </c>
      <c r="AC1" s="31" t="str">
        <f>Vzorci_vnosov!$A$6</f>
        <v>KVIT</v>
      </c>
      <c r="AD1" s="33" t="s">
        <v>66</v>
      </c>
      <c r="AE1" s="34" t="s">
        <v>18</v>
      </c>
      <c r="AF1" s="35" t="s">
        <v>67</v>
      </c>
      <c r="AG1" s="1" t="s">
        <v>78</v>
      </c>
      <c r="AH1" s="73" t="s">
        <v>71</v>
      </c>
      <c r="AI1" s="73" t="s">
        <v>3</v>
      </c>
      <c r="AJ1" s="73" t="s">
        <v>5</v>
      </c>
      <c r="AK1" s="73" t="s">
        <v>7</v>
      </c>
      <c r="AL1" s="73" t="s">
        <v>9</v>
      </c>
      <c r="AM1" s="73" t="s">
        <v>11</v>
      </c>
      <c r="AN1" s="73" t="s">
        <v>13</v>
      </c>
      <c r="AO1" s="73" t="s">
        <v>15</v>
      </c>
      <c r="AP1" s="73" t="s">
        <v>17</v>
      </c>
      <c r="AQ1" s="73" t="s">
        <v>19</v>
      </c>
      <c r="AR1" s="73" t="s">
        <v>21</v>
      </c>
      <c r="AS1" s="73" t="s">
        <v>23</v>
      </c>
      <c r="AT1" s="73" t="s">
        <v>87</v>
      </c>
      <c r="AU1" s="73" t="s">
        <v>25</v>
      </c>
      <c r="AV1" s="73" t="s">
        <v>88</v>
      </c>
      <c r="AW1" s="73" t="s">
        <v>84</v>
      </c>
      <c r="AX1" s="73" t="s">
        <v>30</v>
      </c>
      <c r="AY1" s="73" t="s">
        <v>89</v>
      </c>
      <c r="BK1" s="37"/>
      <c r="BL1" s="37"/>
    </row>
    <row r="2" spans="1:64" ht="19.5" customHeight="1">
      <c r="A2" s="47">
        <v>44044</v>
      </c>
      <c r="B2" s="48" t="str">
        <f t="shared" ref="B2:B32" si="0">TEXT(A2,"Ddd")</f>
        <v>Sat</v>
      </c>
      <c r="C2" s="52"/>
      <c r="D2" s="52"/>
      <c r="E2" s="52"/>
      <c r="F2" s="52"/>
      <c r="G2" s="52"/>
      <c r="H2" s="42" t="str">
        <f>Vzorci_vnosov!$A$21</f>
        <v>☺</v>
      </c>
      <c r="I2" s="52"/>
      <c r="J2" s="52"/>
      <c r="K2" s="41" t="str">
        <f>Vzorci_vnosov!$A$14</f>
        <v>☻</v>
      </c>
      <c r="L2" s="52"/>
      <c r="M2" s="52"/>
      <c r="N2" s="52"/>
      <c r="O2" s="52"/>
      <c r="P2" s="52"/>
      <c r="Q2" s="52"/>
      <c r="R2" s="52"/>
      <c r="S2" s="52"/>
      <c r="T2" s="52" t="s">
        <v>11</v>
      </c>
      <c r="U2" s="52" t="s">
        <v>3</v>
      </c>
      <c r="V2" s="43">
        <f t="shared" ref="V2:V32" si="1">COUNTIF(AH2:AY2,"☻")</f>
        <v>1</v>
      </c>
      <c r="W2" s="43">
        <f t="shared" ref="W2:W32" si="2">COUNTIF(AH2:AY2,"☺")</f>
        <v>1</v>
      </c>
      <c r="X2" s="43">
        <f t="shared" ref="X2:X32" si="3">COUNTIF(C2:S2,"51")+COUNTIF(C2:S2,"51$")+COUNTIF(C2:S2,"51☻")</f>
        <v>0</v>
      </c>
      <c r="Y2" s="43">
        <f t="shared" ref="Y2:Y32" si="4">COUNTIF(C2:S2,"52")+COUNTIF(C2:S2,"52$")+COUNTIF(C2:S2,"52☻")</f>
        <v>0</v>
      </c>
      <c r="Z2" s="43">
        <f t="shared" ref="Z2:Z32" si="5">COUNTIF(C2:S2,"51¶")</f>
        <v>0</v>
      </c>
      <c r="AA2" s="43">
        <f t="shared" ref="AA2:AA32" si="6">COUNTIF(C2:S2,"52¶")</f>
        <v>0</v>
      </c>
      <c r="AB2" s="43">
        <f t="shared" ref="AB2:AB32" si="7">COUNTIF(C2:S2,"U")+COUNTIF(C2:S2,"U☻")+COUNTIF(C2:S2,"U☺")</f>
        <v>0</v>
      </c>
      <c r="AC2" s="43">
        <f t="shared" ref="AC2:AC32" si="8">COUNTIF(C2:S2,"KVIT")+COUNTIF(C2:S2,"KVIT☻")+COUNTIF(C2:S2,"kvit$")</f>
        <v>0</v>
      </c>
      <c r="AD2" s="44">
        <f t="shared" ref="AD2:AD32" si="9">COUNTBLANK(C2:S2)-3</f>
        <v>12</v>
      </c>
      <c r="AE2" s="44">
        <f t="shared" ref="AE2:AE32" si="10">COUNTIF(C2:S2,"x")</f>
        <v>0</v>
      </c>
      <c r="AF2" s="43">
        <f t="shared" ref="AF2:AF32" si="11">COUNTIF(C2:S2,"51")+COUNTIF(C2:S2,"51☻")+COUNTIF(C2:S2,"2")+COUNTIF(C2:S2,"52")+COUNTIF(C2:S2,"52☻")+COUNTIF(C2:S2,"51$")+COUNTIF(C2:S2,"52$")</f>
        <v>0</v>
      </c>
      <c r="AG2" s="5" t="str">
        <f>Vzorci_vnosov!$A$2</f>
        <v>51☻</v>
      </c>
      <c r="AH2" s="45" t="str">
        <f t="shared" ref="AH2:AH32" si="12">RIGHT(C2,1)</f>
        <v/>
      </c>
      <c r="AI2" s="45" t="str">
        <f t="shared" ref="AI2:AI32" si="13">RIGHT(D2,1)</f>
        <v/>
      </c>
      <c r="AJ2" s="45" t="str">
        <f t="shared" ref="AJ2:AJ32" si="14">RIGHT(E2,1)</f>
        <v/>
      </c>
      <c r="AK2" s="45" t="str">
        <f t="shared" ref="AK2:AK32" si="15">RIGHT(F2,1)</f>
        <v/>
      </c>
      <c r="AL2" s="45" t="str">
        <f t="shared" ref="AL2:AL32" si="16">RIGHT(G2,1)</f>
        <v/>
      </c>
      <c r="AM2" s="45" t="str">
        <f t="shared" ref="AM2:AM32" si="17">RIGHT(H2,1)</f>
        <v>☺</v>
      </c>
      <c r="AN2" s="45" t="str">
        <f t="shared" ref="AN2:AN32" si="18">RIGHT(I2,1)</f>
        <v/>
      </c>
      <c r="AO2" s="45" t="str">
        <f t="shared" ref="AO2:AO32" si="19">RIGHT(J2,1)</f>
        <v/>
      </c>
      <c r="AP2" s="45" t="str">
        <f t="shared" ref="AP2:AP32" si="20">RIGHT(K2,1)</f>
        <v>☻</v>
      </c>
      <c r="AQ2" s="45" t="str">
        <f t="shared" ref="AQ2:AQ32" si="21">RIGHT(L2,1)</f>
        <v/>
      </c>
      <c r="AR2" s="45" t="str">
        <f t="shared" ref="AR2:AR32" si="22">RIGHT(M2,1)</f>
        <v/>
      </c>
      <c r="AS2" s="45" t="str">
        <f t="shared" ref="AS2:AS32" si="23">RIGHT(N2,1)</f>
        <v/>
      </c>
      <c r="AT2" s="45" t="e">
        <f>NA()</f>
        <v>#N/A</v>
      </c>
      <c r="AU2" s="45" t="str">
        <f t="shared" ref="AU2:AU32" si="24">RIGHT(O2,1)</f>
        <v/>
      </c>
      <c r="AV2" s="45" t="str">
        <f t="shared" ref="AV2:AV32" si="25">RIGHT(P2,1)</f>
        <v/>
      </c>
      <c r="AW2" s="45" t="str">
        <f t="shared" ref="AW2:AW32" si="26">RIGHT(Q2,1)</f>
        <v/>
      </c>
      <c r="AX2" s="45" t="str">
        <f t="shared" ref="AX2:AX32" si="27">RIGHT(R2,1)</f>
        <v/>
      </c>
      <c r="AY2" s="45" t="str">
        <f t="shared" ref="AY2:AY32" si="28">RIGHT(S2,1)</f>
        <v/>
      </c>
      <c r="BK2" s="37"/>
      <c r="BL2" s="37"/>
    </row>
    <row r="3" spans="1:64" ht="19.5" customHeight="1">
      <c r="A3" s="47">
        <v>44045</v>
      </c>
      <c r="B3" s="48" t="str">
        <f t="shared" si="0"/>
        <v>Sun</v>
      </c>
      <c r="C3" s="52"/>
      <c r="D3" s="52"/>
      <c r="E3" s="41" t="str">
        <f>Vzorci_vnosov!$A$14</f>
        <v>☻</v>
      </c>
      <c r="F3" s="52"/>
      <c r="G3" s="52"/>
      <c r="H3" s="52"/>
      <c r="I3" s="52"/>
      <c r="J3" s="52"/>
      <c r="K3" s="52"/>
      <c r="L3" s="52"/>
      <c r="M3" s="52"/>
      <c r="N3" s="42" t="str">
        <f>Vzorci_vnosov!$A$21</f>
        <v>☺</v>
      </c>
      <c r="O3" s="52"/>
      <c r="P3" s="52"/>
      <c r="Q3" s="52"/>
      <c r="R3" s="52"/>
      <c r="S3" s="52"/>
      <c r="T3" s="52" t="s">
        <v>23</v>
      </c>
      <c r="U3" s="52" t="s">
        <v>3</v>
      </c>
      <c r="V3" s="43">
        <f t="shared" si="1"/>
        <v>1</v>
      </c>
      <c r="W3" s="43">
        <f t="shared" si="2"/>
        <v>1</v>
      </c>
      <c r="X3" s="43">
        <f t="shared" si="3"/>
        <v>0</v>
      </c>
      <c r="Y3" s="43">
        <f t="shared" si="4"/>
        <v>0</v>
      </c>
      <c r="Z3" s="43">
        <f t="shared" si="5"/>
        <v>0</v>
      </c>
      <c r="AA3" s="43">
        <f t="shared" si="6"/>
        <v>0</v>
      </c>
      <c r="AB3" s="43">
        <f t="shared" si="7"/>
        <v>0</v>
      </c>
      <c r="AC3" s="43">
        <f t="shared" si="8"/>
        <v>0</v>
      </c>
      <c r="AD3" s="44">
        <f t="shared" si="9"/>
        <v>12</v>
      </c>
      <c r="AE3" s="44">
        <f t="shared" si="10"/>
        <v>0</v>
      </c>
      <c r="AF3" s="43">
        <f t="shared" si="11"/>
        <v>0</v>
      </c>
      <c r="AG3" s="5" t="str">
        <f>Vzorci_vnosov!$A$3</f>
        <v>52☻</v>
      </c>
      <c r="AH3" s="45" t="str">
        <f t="shared" si="12"/>
        <v/>
      </c>
      <c r="AI3" s="45" t="str">
        <f t="shared" si="13"/>
        <v/>
      </c>
      <c r="AJ3" s="45" t="str">
        <f t="shared" si="14"/>
        <v>☻</v>
      </c>
      <c r="AK3" s="45" t="str">
        <f t="shared" si="15"/>
        <v/>
      </c>
      <c r="AL3" s="45" t="str">
        <f t="shared" si="16"/>
        <v/>
      </c>
      <c r="AM3" s="45" t="str">
        <f t="shared" si="17"/>
        <v/>
      </c>
      <c r="AN3" s="45" t="str">
        <f t="shared" si="18"/>
        <v/>
      </c>
      <c r="AO3" s="45" t="str">
        <f t="shared" si="19"/>
        <v/>
      </c>
      <c r="AP3" s="45" t="str">
        <f t="shared" si="20"/>
        <v/>
      </c>
      <c r="AQ3" s="45" t="str">
        <f t="shared" si="21"/>
        <v/>
      </c>
      <c r="AR3" s="45" t="str">
        <f t="shared" si="22"/>
        <v/>
      </c>
      <c r="AS3" s="45" t="str">
        <f t="shared" si="23"/>
        <v>☺</v>
      </c>
      <c r="AT3" s="45" t="e">
        <f>NA()</f>
        <v>#N/A</v>
      </c>
      <c r="AU3" s="45" t="str">
        <f t="shared" si="24"/>
        <v/>
      </c>
      <c r="AV3" s="45" t="str">
        <f t="shared" si="25"/>
        <v/>
      </c>
      <c r="AW3" s="45" t="str">
        <f t="shared" si="26"/>
        <v/>
      </c>
      <c r="AX3" s="45" t="str">
        <f t="shared" si="27"/>
        <v/>
      </c>
      <c r="AY3" s="45" t="str">
        <f t="shared" si="28"/>
        <v/>
      </c>
      <c r="BK3" s="46"/>
      <c r="BL3" s="46"/>
    </row>
    <row r="4" spans="1:64" ht="19.5" customHeight="1">
      <c r="A4" s="47">
        <v>44046</v>
      </c>
      <c r="B4" s="48" t="str">
        <f t="shared" si="0"/>
        <v>Mon</v>
      </c>
      <c r="C4" s="93" t="s">
        <v>18</v>
      </c>
      <c r="D4" s="49" t="str">
        <f>Vzorci_vnosov!$A$12</f>
        <v>D</v>
      </c>
      <c r="E4" s="94" t="s">
        <v>18</v>
      </c>
      <c r="F4" s="49" t="str">
        <f>Vzorci_vnosov!$A$12</f>
        <v>D</v>
      </c>
      <c r="G4" s="49" t="str">
        <f>Vzorci_vnosov!$A$12</f>
        <v>D</v>
      </c>
      <c r="H4" s="49" t="str">
        <f>Vzorci_vnosov!$A$5</f>
        <v>52</v>
      </c>
      <c r="I4" s="49" t="str">
        <f>Vzorci_vnosov!$A$12</f>
        <v>D</v>
      </c>
      <c r="J4" s="50" t="str">
        <f>Vzorci_vnosov!$A$7</f>
        <v>KVIT☻</v>
      </c>
      <c r="K4" s="49" t="str">
        <f>Vzorci_vnosov!$A$6</f>
        <v>KVIT</v>
      </c>
      <c r="L4" s="52"/>
      <c r="M4" s="49" t="str">
        <f>Vzorci_vnosov!$A$6</f>
        <v>KVIT</v>
      </c>
      <c r="N4" s="94" t="s">
        <v>18</v>
      </c>
      <c r="O4" s="93" t="s">
        <v>18</v>
      </c>
      <c r="P4" s="49" t="str">
        <f>Vzorci_vnosov!$A$12</f>
        <v>D</v>
      </c>
      <c r="Q4" s="49" t="str">
        <f>Vzorci_vnosov!$A$4</f>
        <v>51</v>
      </c>
      <c r="R4" s="52"/>
      <c r="S4" s="51" t="str">
        <f>Vzorci_vnosov!$A$23</f>
        <v>51☺</v>
      </c>
      <c r="T4" s="52" t="s">
        <v>32</v>
      </c>
      <c r="U4" s="26" t="str">
        <f>Vzorci_vnosov!$C$7</f>
        <v>MIO</v>
      </c>
      <c r="V4" s="43">
        <f t="shared" si="1"/>
        <v>1</v>
      </c>
      <c r="W4" s="43">
        <f t="shared" si="2"/>
        <v>1</v>
      </c>
      <c r="X4" s="43">
        <f t="shared" si="3"/>
        <v>1</v>
      </c>
      <c r="Y4" s="43">
        <f t="shared" si="4"/>
        <v>1</v>
      </c>
      <c r="Z4" s="43">
        <f t="shared" si="5"/>
        <v>0</v>
      </c>
      <c r="AA4" s="43">
        <f t="shared" si="6"/>
        <v>0</v>
      </c>
      <c r="AB4" s="43">
        <f t="shared" si="7"/>
        <v>0</v>
      </c>
      <c r="AC4" s="43">
        <f t="shared" si="8"/>
        <v>3</v>
      </c>
      <c r="AD4" s="44">
        <f t="shared" si="9"/>
        <v>-1</v>
      </c>
      <c r="AE4" s="44">
        <f t="shared" si="10"/>
        <v>4</v>
      </c>
      <c r="AF4" s="43">
        <f t="shared" si="11"/>
        <v>2</v>
      </c>
      <c r="AG4" s="5" t="str">
        <f>Vzorci_vnosov!$A$4</f>
        <v>51</v>
      </c>
      <c r="AH4" s="45" t="str">
        <f t="shared" si="12"/>
        <v>X</v>
      </c>
      <c r="AI4" s="45" t="str">
        <f t="shared" si="13"/>
        <v>D</v>
      </c>
      <c r="AJ4" s="45" t="str">
        <f t="shared" si="14"/>
        <v>X</v>
      </c>
      <c r="AK4" s="45" t="str">
        <f t="shared" si="15"/>
        <v>D</v>
      </c>
      <c r="AL4" s="45" t="str">
        <f t="shared" si="16"/>
        <v>D</v>
      </c>
      <c r="AM4" s="45" t="str">
        <f t="shared" si="17"/>
        <v>2</v>
      </c>
      <c r="AN4" s="45" t="str">
        <f t="shared" si="18"/>
        <v>D</v>
      </c>
      <c r="AO4" s="45" t="str">
        <f t="shared" si="19"/>
        <v>☻</v>
      </c>
      <c r="AP4" s="45" t="str">
        <f t="shared" si="20"/>
        <v>T</v>
      </c>
      <c r="AQ4" s="45" t="str">
        <f t="shared" si="21"/>
        <v/>
      </c>
      <c r="AR4" s="45" t="str">
        <f t="shared" si="22"/>
        <v>T</v>
      </c>
      <c r="AS4" s="45" t="str">
        <f t="shared" si="23"/>
        <v>X</v>
      </c>
      <c r="AT4" s="45" t="e">
        <f>NA()</f>
        <v>#N/A</v>
      </c>
      <c r="AU4" s="45" t="str">
        <f t="shared" si="24"/>
        <v>X</v>
      </c>
      <c r="AV4" s="45" t="str">
        <f t="shared" si="25"/>
        <v>D</v>
      </c>
      <c r="AW4" s="45" t="str">
        <f t="shared" si="26"/>
        <v>1</v>
      </c>
      <c r="AX4" s="45" t="str">
        <f t="shared" si="27"/>
        <v/>
      </c>
      <c r="AY4" s="45" t="str">
        <f t="shared" si="28"/>
        <v>☺</v>
      </c>
      <c r="BA4" s="4" t="s">
        <v>71</v>
      </c>
      <c r="BK4" s="46"/>
      <c r="BL4" s="46"/>
    </row>
    <row r="5" spans="1:64" ht="19.5" customHeight="1">
      <c r="A5" s="47">
        <v>44047</v>
      </c>
      <c r="B5" s="48" t="str">
        <f t="shared" si="0"/>
        <v>Tue</v>
      </c>
      <c r="C5" s="93" t="s">
        <v>18</v>
      </c>
      <c r="D5" s="49" t="str">
        <f>Vzorci_vnosov!$A$12</f>
        <v>D</v>
      </c>
      <c r="E5" s="49" t="str">
        <f>Vzorci_vnosov!$A$6</f>
        <v>KVIT</v>
      </c>
      <c r="F5" s="49" t="str">
        <f>Vzorci_vnosov!$A$12</f>
        <v>D</v>
      </c>
      <c r="G5" s="49" t="str">
        <f>Vzorci_vnosov!$A$12</f>
        <v>D</v>
      </c>
      <c r="H5" s="49" t="str">
        <f>Vzorci_vnosov!$A$5</f>
        <v>52</v>
      </c>
      <c r="I5" s="49" t="str">
        <f>Vzorci_vnosov!$A$12</f>
        <v>D</v>
      </c>
      <c r="J5" s="94" t="s">
        <v>18</v>
      </c>
      <c r="K5" s="49" t="str">
        <f>Vzorci_vnosov!$A$6</f>
        <v>KVIT</v>
      </c>
      <c r="L5" s="51" t="str">
        <f>Vzorci_vnosov!$A$23</f>
        <v>51☺</v>
      </c>
      <c r="M5" s="49" t="str">
        <f>Vzorci_vnosov!$A$6</f>
        <v>KVIT</v>
      </c>
      <c r="N5" s="49" t="str">
        <f>Vzorci_vnosov!$A$12</f>
        <v>D</v>
      </c>
      <c r="O5" s="93" t="s">
        <v>18</v>
      </c>
      <c r="P5" s="49" t="str">
        <f>Vzorci_vnosov!$A$12</f>
        <v>D</v>
      </c>
      <c r="Q5" s="53" t="str">
        <f>Vzorci_vnosov!$A$32</f>
        <v>Am</v>
      </c>
      <c r="R5" s="52"/>
      <c r="S5" s="94" t="s">
        <v>18</v>
      </c>
      <c r="T5" s="52" t="s">
        <v>72</v>
      </c>
      <c r="U5" s="26" t="str">
        <f>Vzorci_vnosov!$C$7</f>
        <v>MIO</v>
      </c>
      <c r="V5" s="43">
        <f t="shared" si="1"/>
        <v>0</v>
      </c>
      <c r="W5" s="43">
        <f t="shared" si="2"/>
        <v>1</v>
      </c>
      <c r="X5" s="43">
        <f t="shared" si="3"/>
        <v>0</v>
      </c>
      <c r="Y5" s="43">
        <f t="shared" si="4"/>
        <v>1</v>
      </c>
      <c r="Z5" s="43">
        <f t="shared" si="5"/>
        <v>0</v>
      </c>
      <c r="AA5" s="43">
        <f t="shared" si="6"/>
        <v>0</v>
      </c>
      <c r="AB5" s="43">
        <f t="shared" si="7"/>
        <v>0</v>
      </c>
      <c r="AC5" s="43">
        <f t="shared" si="8"/>
        <v>3</v>
      </c>
      <c r="AD5" s="44">
        <f t="shared" si="9"/>
        <v>-2</v>
      </c>
      <c r="AE5" s="44">
        <f t="shared" si="10"/>
        <v>4</v>
      </c>
      <c r="AF5" s="43">
        <f t="shared" si="11"/>
        <v>1</v>
      </c>
      <c r="AG5" s="5" t="str">
        <f>Vzorci_vnosov!$A$5</f>
        <v>52</v>
      </c>
      <c r="AH5" s="45" t="str">
        <f t="shared" si="12"/>
        <v>X</v>
      </c>
      <c r="AI5" s="45" t="str">
        <f t="shared" si="13"/>
        <v>D</v>
      </c>
      <c r="AJ5" s="45" t="str">
        <f t="shared" si="14"/>
        <v>T</v>
      </c>
      <c r="AK5" s="45" t="str">
        <f t="shared" si="15"/>
        <v>D</v>
      </c>
      <c r="AL5" s="45" t="str">
        <f t="shared" si="16"/>
        <v>D</v>
      </c>
      <c r="AM5" s="45" t="str">
        <f t="shared" si="17"/>
        <v>2</v>
      </c>
      <c r="AN5" s="45" t="str">
        <f t="shared" si="18"/>
        <v>D</v>
      </c>
      <c r="AO5" s="45" t="str">
        <f t="shared" si="19"/>
        <v>X</v>
      </c>
      <c r="AP5" s="45" t="str">
        <f t="shared" si="20"/>
        <v>T</v>
      </c>
      <c r="AQ5" s="45" t="str">
        <f t="shared" si="21"/>
        <v>☺</v>
      </c>
      <c r="AR5" s="45" t="str">
        <f t="shared" si="22"/>
        <v>T</v>
      </c>
      <c r="AS5" s="45" t="str">
        <f t="shared" si="23"/>
        <v>D</v>
      </c>
      <c r="AT5" s="45" t="e">
        <f>NA()</f>
        <v>#N/A</v>
      </c>
      <c r="AU5" s="45" t="str">
        <f t="shared" si="24"/>
        <v>X</v>
      </c>
      <c r="AV5" s="45" t="str">
        <f t="shared" si="25"/>
        <v>D</v>
      </c>
      <c r="AW5" s="45" t="str">
        <f t="shared" si="26"/>
        <v>m</v>
      </c>
      <c r="AX5" s="45" t="str">
        <f t="shared" si="27"/>
        <v/>
      </c>
      <c r="AY5" s="45" t="str">
        <f t="shared" si="28"/>
        <v>X</v>
      </c>
      <c r="BK5" s="46"/>
      <c r="BL5" s="46"/>
    </row>
    <row r="6" spans="1:64" ht="19.5" customHeight="1">
      <c r="A6" s="47">
        <v>44048</v>
      </c>
      <c r="B6" s="48" t="str">
        <f t="shared" si="0"/>
        <v>Wed</v>
      </c>
      <c r="C6" s="93" t="s">
        <v>18</v>
      </c>
      <c r="D6" s="49" t="str">
        <f>Vzorci_vnosov!$A$12</f>
        <v>D</v>
      </c>
      <c r="E6" s="50" t="str">
        <f>Vzorci_vnosov!$A$7</f>
        <v>KVIT☻</v>
      </c>
      <c r="F6" s="49" t="str">
        <f>Vzorci_vnosov!$A$12</f>
        <v>D</v>
      </c>
      <c r="G6" s="49" t="str">
        <f>Vzorci_vnosov!$A$12</f>
        <v>D</v>
      </c>
      <c r="H6" s="49" t="str">
        <f>Vzorci_vnosov!$A$5</f>
        <v>52</v>
      </c>
      <c r="I6" s="49" t="str">
        <f>Vzorci_vnosov!$A$4</f>
        <v>51</v>
      </c>
      <c r="J6" s="49" t="s">
        <v>90</v>
      </c>
      <c r="K6" s="49" t="str">
        <f>Vzorci_vnosov!$A$6</f>
        <v>KVIT</v>
      </c>
      <c r="L6" s="94" t="s">
        <v>18</v>
      </c>
      <c r="M6" s="49" t="str">
        <f>Vzorci_vnosov!$A$6</f>
        <v>KVIT</v>
      </c>
      <c r="N6" s="49" t="str">
        <f>Vzorci_vnosov!$A$12</f>
        <v>D</v>
      </c>
      <c r="O6" s="93" t="s">
        <v>18</v>
      </c>
      <c r="P6" s="49" t="str">
        <f>Vzorci_vnosov!$A$12</f>
        <v>D</v>
      </c>
      <c r="Q6" s="51" t="str">
        <f>Vzorci_vnosov!$A$37</f>
        <v>Ta☺</v>
      </c>
      <c r="R6" s="52"/>
      <c r="S6" s="53" t="str">
        <f>Vzorci_vnosov!$A$26</f>
        <v>52¶</v>
      </c>
      <c r="T6" s="52" t="s">
        <v>28</v>
      </c>
      <c r="U6" s="26" t="str">
        <f>Vzorci_vnosov!$C$7</f>
        <v>MIO</v>
      </c>
      <c r="V6" s="43">
        <f t="shared" si="1"/>
        <v>1</v>
      </c>
      <c r="W6" s="43">
        <f t="shared" si="2"/>
        <v>1</v>
      </c>
      <c r="X6" s="43">
        <f t="shared" si="3"/>
        <v>1</v>
      </c>
      <c r="Y6" s="43">
        <f t="shared" si="4"/>
        <v>1</v>
      </c>
      <c r="Z6" s="43">
        <f t="shared" si="5"/>
        <v>0</v>
      </c>
      <c r="AA6" s="43">
        <f t="shared" si="6"/>
        <v>1</v>
      </c>
      <c r="AB6" s="43">
        <f t="shared" si="7"/>
        <v>0</v>
      </c>
      <c r="AC6" s="43">
        <f t="shared" si="8"/>
        <v>3</v>
      </c>
      <c r="AD6" s="44">
        <f t="shared" si="9"/>
        <v>-2</v>
      </c>
      <c r="AE6" s="44">
        <f t="shared" si="10"/>
        <v>3</v>
      </c>
      <c r="AF6" s="43">
        <f t="shared" si="11"/>
        <v>2</v>
      </c>
      <c r="AG6" s="5" t="str">
        <f>Vzorci_vnosov!$A$6</f>
        <v>KVIT</v>
      </c>
      <c r="AH6" s="45" t="str">
        <f t="shared" si="12"/>
        <v>X</v>
      </c>
      <c r="AI6" s="45" t="str">
        <f t="shared" si="13"/>
        <v>D</v>
      </c>
      <c r="AJ6" s="45" t="str">
        <f t="shared" si="14"/>
        <v>☻</v>
      </c>
      <c r="AK6" s="45" t="str">
        <f t="shared" si="15"/>
        <v>D</v>
      </c>
      <c r="AL6" s="45" t="str">
        <f t="shared" si="16"/>
        <v>D</v>
      </c>
      <c r="AM6" s="45" t="str">
        <f t="shared" si="17"/>
        <v>2</v>
      </c>
      <c r="AN6" s="45" t="str">
        <f t="shared" si="18"/>
        <v>1</v>
      </c>
      <c r="AO6" s="45" t="str">
        <f t="shared" si="19"/>
        <v>F</v>
      </c>
      <c r="AP6" s="45" t="str">
        <f t="shared" si="20"/>
        <v>T</v>
      </c>
      <c r="AQ6" s="45" t="str">
        <f t="shared" si="21"/>
        <v>X</v>
      </c>
      <c r="AR6" s="45" t="str">
        <f t="shared" si="22"/>
        <v>T</v>
      </c>
      <c r="AS6" s="45" t="str">
        <f t="shared" si="23"/>
        <v>D</v>
      </c>
      <c r="AT6" s="45" t="e">
        <f>NA()</f>
        <v>#N/A</v>
      </c>
      <c r="AU6" s="45" t="str">
        <f t="shared" si="24"/>
        <v>X</v>
      </c>
      <c r="AV6" s="45" t="str">
        <f t="shared" si="25"/>
        <v>D</v>
      </c>
      <c r="AW6" s="45" t="str">
        <f t="shared" si="26"/>
        <v>☺</v>
      </c>
      <c r="AX6" s="45" t="str">
        <f t="shared" si="27"/>
        <v/>
      </c>
      <c r="AY6" s="45" t="str">
        <f t="shared" si="28"/>
        <v>¶</v>
      </c>
      <c r="BK6" s="46"/>
      <c r="BL6" s="46"/>
    </row>
    <row r="7" spans="1:64" ht="19.5" customHeight="1">
      <c r="A7" s="47">
        <v>44049</v>
      </c>
      <c r="B7" s="48" t="str">
        <f t="shared" si="0"/>
        <v>Thu</v>
      </c>
      <c r="C7" s="93" t="s">
        <v>18</v>
      </c>
      <c r="D7" s="49" t="str">
        <f>Vzorci_vnosov!$A$12</f>
        <v>D</v>
      </c>
      <c r="E7" s="94" t="s">
        <v>18</v>
      </c>
      <c r="F7" s="49" t="str">
        <f>Vzorci_vnosov!$A$12</f>
        <v>D</v>
      </c>
      <c r="G7" s="49" t="str">
        <f>Vzorci_vnosov!$A$12</f>
        <v>D</v>
      </c>
      <c r="H7" s="49" t="str">
        <f>Vzorci_vnosov!$A$5</f>
        <v>52</v>
      </c>
      <c r="I7" s="51" t="str">
        <f>Vzorci_vnosov!$A$23</f>
        <v>51☺</v>
      </c>
      <c r="J7" s="49" t="str">
        <f>Vzorci_vnosov!$A$4</f>
        <v>51</v>
      </c>
      <c r="K7" s="50" t="str">
        <f>Vzorci_vnosov!$A$7</f>
        <v>KVIT☻</v>
      </c>
      <c r="L7" s="53" t="str">
        <f>Vzorci_vnosov!$A$26</f>
        <v>52¶</v>
      </c>
      <c r="M7" s="49" t="str">
        <f>Vzorci_vnosov!$A$6</f>
        <v>KVIT</v>
      </c>
      <c r="N7" s="49" t="str">
        <f>Vzorci_vnosov!$A$12</f>
        <v>D</v>
      </c>
      <c r="O7" s="93" t="s">
        <v>18</v>
      </c>
      <c r="P7" s="49" t="str">
        <f>Vzorci_vnosov!$A$12</f>
        <v>D</v>
      </c>
      <c r="Q7" s="94" t="s">
        <v>18</v>
      </c>
      <c r="R7" s="52"/>
      <c r="S7" s="49" t="str">
        <f>Vzorci_vnosov!$A$6</f>
        <v>KVIT</v>
      </c>
      <c r="T7" s="52" t="s">
        <v>13</v>
      </c>
      <c r="U7" s="26" t="str">
        <f>Vzorci_vnosov!$C$18</f>
        <v>JNK</v>
      </c>
      <c r="V7" s="43">
        <f t="shared" si="1"/>
        <v>1</v>
      </c>
      <c r="W7" s="43">
        <f t="shared" si="2"/>
        <v>1</v>
      </c>
      <c r="X7" s="43">
        <f t="shared" si="3"/>
        <v>1</v>
      </c>
      <c r="Y7" s="43">
        <f t="shared" si="4"/>
        <v>1</v>
      </c>
      <c r="Z7" s="43">
        <f t="shared" si="5"/>
        <v>0</v>
      </c>
      <c r="AA7" s="43">
        <f t="shared" si="6"/>
        <v>1</v>
      </c>
      <c r="AB7" s="43">
        <f t="shared" si="7"/>
        <v>0</v>
      </c>
      <c r="AC7" s="43">
        <f t="shared" si="8"/>
        <v>3</v>
      </c>
      <c r="AD7" s="44">
        <f t="shared" si="9"/>
        <v>-2</v>
      </c>
      <c r="AE7" s="44">
        <f t="shared" si="10"/>
        <v>4</v>
      </c>
      <c r="AF7" s="43">
        <f t="shared" si="11"/>
        <v>2</v>
      </c>
      <c r="AG7" s="7" t="str">
        <f>Vzorci_vnosov!$A$7</f>
        <v>KVIT☻</v>
      </c>
      <c r="AH7" s="45" t="str">
        <f t="shared" si="12"/>
        <v>X</v>
      </c>
      <c r="AI7" s="45" t="str">
        <f t="shared" si="13"/>
        <v>D</v>
      </c>
      <c r="AJ7" s="45" t="str">
        <f t="shared" si="14"/>
        <v>X</v>
      </c>
      <c r="AK7" s="45" t="str">
        <f t="shared" si="15"/>
        <v>D</v>
      </c>
      <c r="AL7" s="45" t="str">
        <f t="shared" si="16"/>
        <v>D</v>
      </c>
      <c r="AM7" s="45" t="str">
        <f t="shared" si="17"/>
        <v>2</v>
      </c>
      <c r="AN7" s="45" t="str">
        <f t="shared" si="18"/>
        <v>☺</v>
      </c>
      <c r="AO7" s="45" t="str">
        <f t="shared" si="19"/>
        <v>1</v>
      </c>
      <c r="AP7" s="45" t="str">
        <f t="shared" si="20"/>
        <v>☻</v>
      </c>
      <c r="AQ7" s="45" t="str">
        <f t="shared" si="21"/>
        <v>¶</v>
      </c>
      <c r="AR7" s="45" t="str">
        <f t="shared" si="22"/>
        <v>T</v>
      </c>
      <c r="AS7" s="45" t="str">
        <f t="shared" si="23"/>
        <v>D</v>
      </c>
      <c r="AT7" s="45" t="e">
        <f>NA()</f>
        <v>#N/A</v>
      </c>
      <c r="AU7" s="45" t="str">
        <f t="shared" si="24"/>
        <v>X</v>
      </c>
      <c r="AV7" s="45" t="str">
        <f t="shared" si="25"/>
        <v>D</v>
      </c>
      <c r="AW7" s="45" t="str">
        <f t="shared" si="26"/>
        <v>X</v>
      </c>
      <c r="AX7" s="45" t="str">
        <f t="shared" si="27"/>
        <v/>
      </c>
      <c r="AY7" s="45" t="str">
        <f t="shared" si="28"/>
        <v>T</v>
      </c>
      <c r="BA7" s="4" t="s">
        <v>86</v>
      </c>
      <c r="BK7" s="46"/>
      <c r="BL7" s="46"/>
    </row>
    <row r="8" spans="1:64" ht="19.5" customHeight="1">
      <c r="A8" s="47">
        <v>44050</v>
      </c>
      <c r="B8" s="48" t="str">
        <f t="shared" si="0"/>
        <v>Fri</v>
      </c>
      <c r="C8" s="93" t="s">
        <v>18</v>
      </c>
      <c r="D8" s="49" t="str">
        <f>Vzorci_vnosov!$A$12</f>
        <v>D</v>
      </c>
      <c r="E8" s="49" t="str">
        <f>Vzorci_vnosov!$A$6</f>
        <v>KVIT</v>
      </c>
      <c r="F8" s="49" t="str">
        <f>Vzorci_vnosov!$A$12</f>
        <v>D</v>
      </c>
      <c r="G8" s="49" t="str">
        <f>Vzorci_vnosov!$A$12</f>
        <v>D</v>
      </c>
      <c r="H8" s="49" t="str">
        <f>Vzorci_vnosov!$A$4</f>
        <v>51</v>
      </c>
      <c r="I8" s="94" t="s">
        <v>18</v>
      </c>
      <c r="J8" s="50" t="str">
        <f>Vzorci_vnosov!$A$7</f>
        <v>KVIT☻</v>
      </c>
      <c r="K8" s="94" t="s">
        <v>18</v>
      </c>
      <c r="L8" s="49" t="str">
        <f>Vzorci_vnosov!$A$5</f>
        <v>52</v>
      </c>
      <c r="M8" s="49" t="str">
        <f>Vzorci_vnosov!$A$6</f>
        <v>KVIT</v>
      </c>
      <c r="N8" s="49" t="str">
        <f>Vzorci_vnosov!$A$12</f>
        <v>D</v>
      </c>
      <c r="O8" s="93" t="s">
        <v>18</v>
      </c>
      <c r="P8" s="49" t="str">
        <f>Vzorci_vnosov!$A$12</f>
        <v>D</v>
      </c>
      <c r="Q8" s="49" t="str">
        <f>Vzorci_vnosov!$A$4</f>
        <v>51</v>
      </c>
      <c r="R8" s="52"/>
      <c r="S8" s="49" t="str">
        <f>Vzorci_vnosov!$A$6</f>
        <v>KVIT</v>
      </c>
      <c r="T8" s="52" t="s">
        <v>70</v>
      </c>
      <c r="U8" s="26" t="str">
        <f>Vzorci_vnosov!$C$18</f>
        <v>JNK</v>
      </c>
      <c r="V8" s="43">
        <f t="shared" si="1"/>
        <v>1</v>
      </c>
      <c r="W8" s="43">
        <f t="shared" si="2"/>
        <v>0</v>
      </c>
      <c r="X8" s="43">
        <f t="shared" si="3"/>
        <v>2</v>
      </c>
      <c r="Y8" s="43">
        <f t="shared" si="4"/>
        <v>1</v>
      </c>
      <c r="Z8" s="43">
        <f t="shared" si="5"/>
        <v>0</v>
      </c>
      <c r="AA8" s="43">
        <f t="shared" si="6"/>
        <v>0</v>
      </c>
      <c r="AB8" s="43">
        <f t="shared" si="7"/>
        <v>0</v>
      </c>
      <c r="AC8" s="43">
        <f t="shared" si="8"/>
        <v>4</v>
      </c>
      <c r="AD8" s="44">
        <f t="shared" si="9"/>
        <v>-2</v>
      </c>
      <c r="AE8" s="44">
        <f t="shared" si="10"/>
        <v>4</v>
      </c>
      <c r="AF8" s="43">
        <f t="shared" si="11"/>
        <v>3</v>
      </c>
      <c r="AG8" s="5" t="str">
        <f>Vzorci_vnosov!$A$8</f>
        <v>U</v>
      </c>
      <c r="AH8" s="45" t="str">
        <f t="shared" si="12"/>
        <v>X</v>
      </c>
      <c r="AI8" s="45" t="str">
        <f t="shared" si="13"/>
        <v>D</v>
      </c>
      <c r="AJ8" s="45" t="str">
        <f t="shared" si="14"/>
        <v>T</v>
      </c>
      <c r="AK8" s="45" t="str">
        <f t="shared" si="15"/>
        <v>D</v>
      </c>
      <c r="AL8" s="45" t="str">
        <f t="shared" si="16"/>
        <v>D</v>
      </c>
      <c r="AM8" s="45" t="str">
        <f t="shared" si="17"/>
        <v>1</v>
      </c>
      <c r="AN8" s="45" t="str">
        <f t="shared" si="18"/>
        <v>X</v>
      </c>
      <c r="AO8" s="45" t="str">
        <f t="shared" si="19"/>
        <v>☻</v>
      </c>
      <c r="AP8" s="45" t="str">
        <f t="shared" si="20"/>
        <v>X</v>
      </c>
      <c r="AQ8" s="45" t="str">
        <f t="shared" si="21"/>
        <v>2</v>
      </c>
      <c r="AR8" s="45" t="str">
        <f t="shared" si="22"/>
        <v>T</v>
      </c>
      <c r="AS8" s="45" t="str">
        <f t="shared" si="23"/>
        <v>D</v>
      </c>
      <c r="AT8" s="45" t="e">
        <f>NA()</f>
        <v>#N/A</v>
      </c>
      <c r="AU8" s="45" t="str">
        <f t="shared" si="24"/>
        <v>X</v>
      </c>
      <c r="AV8" s="45" t="str">
        <f t="shared" si="25"/>
        <v>D</v>
      </c>
      <c r="AW8" s="45" t="str">
        <f t="shared" si="26"/>
        <v>1</v>
      </c>
      <c r="AX8" s="45" t="str">
        <f t="shared" si="27"/>
        <v/>
      </c>
      <c r="AY8" s="45" t="str">
        <f t="shared" si="28"/>
        <v>T</v>
      </c>
      <c r="BK8" s="46"/>
      <c r="BL8" s="46"/>
    </row>
    <row r="9" spans="1:64" ht="19.5" customHeight="1">
      <c r="A9" s="47">
        <v>44051</v>
      </c>
      <c r="B9" s="48" t="str">
        <f t="shared" si="0"/>
        <v>Sat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41" t="str">
        <f>Vzorci_vnosov!$A$14</f>
        <v>☻</v>
      </c>
      <c r="O9" s="52"/>
      <c r="P9" s="52"/>
      <c r="Q9" s="42" t="str">
        <f>Vzorci_vnosov!$A$21</f>
        <v>☺</v>
      </c>
      <c r="R9" s="52"/>
      <c r="S9" s="52"/>
      <c r="T9" s="52" t="s">
        <v>28</v>
      </c>
      <c r="U9" s="78" t="s">
        <v>32</v>
      </c>
      <c r="V9" s="43">
        <f t="shared" si="1"/>
        <v>1</v>
      </c>
      <c r="W9" s="43">
        <f t="shared" si="2"/>
        <v>1</v>
      </c>
      <c r="X9" s="43">
        <f t="shared" si="3"/>
        <v>0</v>
      </c>
      <c r="Y9" s="43">
        <f t="shared" si="4"/>
        <v>0</v>
      </c>
      <c r="Z9" s="43">
        <f t="shared" si="5"/>
        <v>0</v>
      </c>
      <c r="AA9" s="43">
        <f t="shared" si="6"/>
        <v>0</v>
      </c>
      <c r="AB9" s="43">
        <f t="shared" si="7"/>
        <v>0</v>
      </c>
      <c r="AC9" s="43">
        <f t="shared" si="8"/>
        <v>0</v>
      </c>
      <c r="AD9" s="44">
        <f t="shared" si="9"/>
        <v>12</v>
      </c>
      <c r="AE9" s="44">
        <f t="shared" si="10"/>
        <v>0</v>
      </c>
      <c r="AF9" s="43">
        <f t="shared" si="11"/>
        <v>0</v>
      </c>
      <c r="AG9" s="5" t="str">
        <f>Vzorci_vnosov!$A$9</f>
        <v>U☻</v>
      </c>
      <c r="AH9" s="45" t="str">
        <f t="shared" si="12"/>
        <v/>
      </c>
      <c r="AI9" s="45" t="str">
        <f t="shared" si="13"/>
        <v/>
      </c>
      <c r="AJ9" s="45" t="str">
        <f t="shared" si="14"/>
        <v/>
      </c>
      <c r="AK9" s="45" t="str">
        <f t="shared" si="15"/>
        <v/>
      </c>
      <c r="AL9" s="45" t="str">
        <f t="shared" si="16"/>
        <v/>
      </c>
      <c r="AM9" s="45" t="str">
        <f t="shared" si="17"/>
        <v/>
      </c>
      <c r="AN9" s="45" t="str">
        <f t="shared" si="18"/>
        <v/>
      </c>
      <c r="AO9" s="45" t="str">
        <f t="shared" si="19"/>
        <v/>
      </c>
      <c r="AP9" s="45" t="str">
        <f t="shared" si="20"/>
        <v/>
      </c>
      <c r="AQ9" s="45" t="str">
        <f t="shared" si="21"/>
        <v/>
      </c>
      <c r="AR9" s="45" t="str">
        <f t="shared" si="22"/>
        <v/>
      </c>
      <c r="AS9" s="45" t="str">
        <f t="shared" si="23"/>
        <v>☻</v>
      </c>
      <c r="AT9" s="45" t="e">
        <f>NA()</f>
        <v>#N/A</v>
      </c>
      <c r="AU9" s="45" t="str">
        <f t="shared" si="24"/>
        <v/>
      </c>
      <c r="AV9" s="45" t="str">
        <f t="shared" si="25"/>
        <v/>
      </c>
      <c r="AW9" s="45" t="str">
        <f t="shared" si="26"/>
        <v>☺</v>
      </c>
      <c r="AX9" s="45" t="str">
        <f t="shared" si="27"/>
        <v/>
      </c>
      <c r="AY9" s="45" t="str">
        <f t="shared" si="28"/>
        <v/>
      </c>
      <c r="BK9" s="46"/>
      <c r="BL9" s="46"/>
    </row>
    <row r="10" spans="1:64" ht="19.5" customHeight="1">
      <c r="A10" s="47">
        <v>44052</v>
      </c>
      <c r="B10" s="48" t="str">
        <f t="shared" si="0"/>
        <v>Sun</v>
      </c>
      <c r="C10" s="52"/>
      <c r="D10" s="52"/>
      <c r="E10" s="52"/>
      <c r="F10" s="52"/>
      <c r="G10" s="52"/>
      <c r="H10" s="42" t="str">
        <f>Vzorci_vnosov!$A$21</f>
        <v>☺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 t="s">
        <v>70</v>
      </c>
      <c r="U10" s="78" t="s">
        <v>32</v>
      </c>
      <c r="V10" s="43">
        <f t="shared" si="1"/>
        <v>0</v>
      </c>
      <c r="W10" s="43">
        <f t="shared" si="2"/>
        <v>1</v>
      </c>
      <c r="X10" s="43">
        <f t="shared" si="3"/>
        <v>0</v>
      </c>
      <c r="Y10" s="43">
        <f t="shared" si="4"/>
        <v>0</v>
      </c>
      <c r="Z10" s="43">
        <f t="shared" si="5"/>
        <v>0</v>
      </c>
      <c r="AA10" s="43">
        <f t="shared" si="6"/>
        <v>0</v>
      </c>
      <c r="AB10" s="43">
        <f t="shared" si="7"/>
        <v>0</v>
      </c>
      <c r="AC10" s="43">
        <f t="shared" si="8"/>
        <v>0</v>
      </c>
      <c r="AD10" s="44">
        <f t="shared" si="9"/>
        <v>13</v>
      </c>
      <c r="AE10" s="44">
        <f t="shared" si="10"/>
        <v>0</v>
      </c>
      <c r="AF10" s="43">
        <f t="shared" si="11"/>
        <v>0</v>
      </c>
      <c r="AG10" s="5" t="str">
        <f>Vzorci_vnosov!$A$10</f>
        <v>12-20</v>
      </c>
      <c r="AH10" s="45" t="str">
        <f t="shared" si="12"/>
        <v/>
      </c>
      <c r="AI10" s="45" t="str">
        <f t="shared" si="13"/>
        <v/>
      </c>
      <c r="AJ10" s="45" t="str">
        <f t="shared" si="14"/>
        <v/>
      </c>
      <c r="AK10" s="45" t="str">
        <f t="shared" si="15"/>
        <v/>
      </c>
      <c r="AL10" s="45" t="str">
        <f t="shared" si="16"/>
        <v/>
      </c>
      <c r="AM10" s="45" t="str">
        <f t="shared" si="17"/>
        <v>☺</v>
      </c>
      <c r="AN10" s="45" t="str">
        <f t="shared" si="18"/>
        <v/>
      </c>
      <c r="AO10" s="45" t="str">
        <f t="shared" si="19"/>
        <v/>
      </c>
      <c r="AP10" s="45" t="str">
        <f t="shared" si="20"/>
        <v/>
      </c>
      <c r="AQ10" s="45" t="str">
        <f t="shared" si="21"/>
        <v/>
      </c>
      <c r="AR10" s="45" t="str">
        <f t="shared" si="22"/>
        <v/>
      </c>
      <c r="AS10" s="45" t="str">
        <f t="shared" si="23"/>
        <v/>
      </c>
      <c r="AT10" s="45" t="e">
        <f>NA()</f>
        <v>#N/A</v>
      </c>
      <c r="AU10" s="45" t="str">
        <f t="shared" si="24"/>
        <v/>
      </c>
      <c r="AV10" s="45" t="str">
        <f t="shared" si="25"/>
        <v/>
      </c>
      <c r="AW10" s="45" t="str">
        <f t="shared" si="26"/>
        <v/>
      </c>
      <c r="AX10" s="45" t="str">
        <f t="shared" si="27"/>
        <v/>
      </c>
      <c r="AY10" s="45" t="str">
        <f t="shared" si="28"/>
        <v/>
      </c>
      <c r="BK10" s="46"/>
      <c r="BL10" s="46"/>
    </row>
    <row r="11" spans="1:64" ht="19.5" customHeight="1">
      <c r="A11" s="47">
        <v>44053</v>
      </c>
      <c r="B11" s="48" t="str">
        <f t="shared" si="0"/>
        <v>Mon</v>
      </c>
      <c r="C11" s="93" t="s">
        <v>18</v>
      </c>
      <c r="D11" s="49" t="str">
        <f>Vzorci_vnosov!$A$12</f>
        <v>D</v>
      </c>
      <c r="E11" s="50" t="str">
        <f>Vzorci_vnosov!$A$7</f>
        <v>KVIT☻</v>
      </c>
      <c r="F11" s="49" t="str">
        <f>Vzorci_vnosov!$A$12</f>
        <v>D</v>
      </c>
      <c r="G11" s="49" t="str">
        <f>Vzorci_vnosov!$A$12</f>
        <v>D</v>
      </c>
      <c r="H11" s="94" t="s">
        <v>18</v>
      </c>
      <c r="I11" s="49" t="str">
        <f>Vzorci_vnosov!$A$12</f>
        <v>D</v>
      </c>
      <c r="J11" s="49" t="str">
        <f>Vzorci_vnosov!$A$12</f>
        <v>D</v>
      </c>
      <c r="K11" s="49" t="str">
        <f>Vzorci_vnosov!$A$6</f>
        <v>KVIT</v>
      </c>
      <c r="L11" s="49" t="str">
        <f>Vzorci_vnosov!$A$4</f>
        <v>51</v>
      </c>
      <c r="M11" s="49" t="str">
        <f>Vzorci_vnosov!$A$6</f>
        <v>KVIT</v>
      </c>
      <c r="N11" s="49" t="str">
        <f>Vzorci_vnosov!$A$5</f>
        <v>52</v>
      </c>
      <c r="O11" s="93" t="s">
        <v>18</v>
      </c>
      <c r="P11" s="49" t="str">
        <f>Vzorci_vnosov!$A$12</f>
        <v>D</v>
      </c>
      <c r="Q11" s="53" t="str">
        <f>Vzorci_vnosov!$A$26</f>
        <v>52¶</v>
      </c>
      <c r="R11" s="52"/>
      <c r="S11" s="51" t="str">
        <f>Vzorci_vnosov!$A$23</f>
        <v>51☺</v>
      </c>
      <c r="T11" s="52" t="s">
        <v>32</v>
      </c>
      <c r="U11" s="26" t="str">
        <f>Vzorci_vnosov!$C$13</f>
        <v>PIR</v>
      </c>
      <c r="V11" s="43">
        <f t="shared" si="1"/>
        <v>1</v>
      </c>
      <c r="W11" s="43">
        <f t="shared" si="2"/>
        <v>1</v>
      </c>
      <c r="X11" s="43">
        <f t="shared" si="3"/>
        <v>1</v>
      </c>
      <c r="Y11" s="43">
        <f t="shared" si="4"/>
        <v>1</v>
      </c>
      <c r="Z11" s="43">
        <f t="shared" si="5"/>
        <v>0</v>
      </c>
      <c r="AA11" s="43">
        <f t="shared" si="6"/>
        <v>1</v>
      </c>
      <c r="AB11" s="43">
        <f t="shared" si="7"/>
        <v>0</v>
      </c>
      <c r="AC11" s="43">
        <f t="shared" si="8"/>
        <v>3</v>
      </c>
      <c r="AD11" s="44">
        <f t="shared" si="9"/>
        <v>-2</v>
      </c>
      <c r="AE11" s="44">
        <f t="shared" si="10"/>
        <v>3</v>
      </c>
      <c r="AF11" s="43">
        <f t="shared" si="11"/>
        <v>2</v>
      </c>
      <c r="AG11" s="8" t="str">
        <f>Vzorci_vnosov!$A$11</f>
        <v>X</v>
      </c>
      <c r="AH11" s="45" t="str">
        <f t="shared" si="12"/>
        <v>X</v>
      </c>
      <c r="AI11" s="45" t="str">
        <f t="shared" si="13"/>
        <v>D</v>
      </c>
      <c r="AJ11" s="45" t="str">
        <f t="shared" si="14"/>
        <v>☻</v>
      </c>
      <c r="AK11" s="45" t="str">
        <f t="shared" si="15"/>
        <v>D</v>
      </c>
      <c r="AL11" s="45" t="str">
        <f t="shared" si="16"/>
        <v>D</v>
      </c>
      <c r="AM11" s="45" t="str">
        <f t="shared" si="17"/>
        <v>X</v>
      </c>
      <c r="AN11" s="45" t="str">
        <f t="shared" si="18"/>
        <v>D</v>
      </c>
      <c r="AO11" s="45" t="str">
        <f t="shared" si="19"/>
        <v>D</v>
      </c>
      <c r="AP11" s="45" t="str">
        <f t="shared" si="20"/>
        <v>T</v>
      </c>
      <c r="AQ11" s="45" t="str">
        <f t="shared" si="21"/>
        <v>1</v>
      </c>
      <c r="AR11" s="45" t="str">
        <f t="shared" si="22"/>
        <v>T</v>
      </c>
      <c r="AS11" s="45" t="str">
        <f t="shared" si="23"/>
        <v>2</v>
      </c>
      <c r="AT11" s="45" t="e">
        <f>NA()</f>
        <v>#N/A</v>
      </c>
      <c r="AU11" s="45" t="str">
        <f t="shared" si="24"/>
        <v>X</v>
      </c>
      <c r="AV11" s="45" t="str">
        <f t="shared" si="25"/>
        <v>D</v>
      </c>
      <c r="AW11" s="45" t="str">
        <f t="shared" si="26"/>
        <v>¶</v>
      </c>
      <c r="AX11" s="45" t="str">
        <f t="shared" si="27"/>
        <v/>
      </c>
      <c r="AY11" s="45" t="str">
        <f t="shared" si="28"/>
        <v>☺</v>
      </c>
      <c r="BK11" s="46"/>
      <c r="BL11" s="46"/>
    </row>
    <row r="12" spans="1:64" ht="19.5" customHeight="1">
      <c r="A12" s="47">
        <v>44054</v>
      </c>
      <c r="B12" s="48" t="str">
        <f t="shared" si="0"/>
        <v>Tue</v>
      </c>
      <c r="C12" s="93" t="s">
        <v>18</v>
      </c>
      <c r="D12" s="49" t="str">
        <f>Vzorci_vnosov!$A$12</f>
        <v>D</v>
      </c>
      <c r="E12" s="94" t="s">
        <v>18</v>
      </c>
      <c r="F12" s="49" t="str">
        <f>Vzorci_vnosov!$A$12</f>
        <v>D</v>
      </c>
      <c r="G12" s="49" t="str">
        <f>Vzorci_vnosov!$A$12</f>
        <v>D</v>
      </c>
      <c r="H12" s="49" t="str">
        <f>Vzorci_vnosov!$A$4</f>
        <v>51</v>
      </c>
      <c r="I12" s="49" t="str">
        <f>Vzorci_vnosov!$A$12</f>
        <v>D</v>
      </c>
      <c r="J12" s="49" t="str">
        <f>Vzorci_vnosov!$A$12</f>
        <v>D</v>
      </c>
      <c r="K12" s="49" t="str">
        <f>Vzorci_vnosov!$A$6</f>
        <v>KVIT</v>
      </c>
      <c r="L12" s="51" t="str">
        <f>Vzorci_vnosov!$A$23</f>
        <v>51☺</v>
      </c>
      <c r="M12" s="49" t="str">
        <f>Vzorci_vnosov!$A$6</f>
        <v>KVIT</v>
      </c>
      <c r="N12" s="49" t="str">
        <f>Vzorci_vnosov!$A$5</f>
        <v>52</v>
      </c>
      <c r="O12" s="93" t="s">
        <v>18</v>
      </c>
      <c r="P12" s="49" t="str">
        <f>Vzorci_vnosov!$A$12</f>
        <v>D</v>
      </c>
      <c r="Q12" s="53" t="str">
        <f>Vzorci_vnosov!$A$32</f>
        <v>Am</v>
      </c>
      <c r="R12" s="52"/>
      <c r="S12" s="94" t="s">
        <v>18</v>
      </c>
      <c r="T12" s="52" t="s">
        <v>70</v>
      </c>
      <c r="U12" s="26" t="str">
        <f>Vzorci_vnosov!$C$13</f>
        <v>PIR</v>
      </c>
      <c r="V12" s="43">
        <f t="shared" si="1"/>
        <v>0</v>
      </c>
      <c r="W12" s="43">
        <f t="shared" si="2"/>
        <v>1</v>
      </c>
      <c r="X12" s="43">
        <f t="shared" si="3"/>
        <v>1</v>
      </c>
      <c r="Y12" s="43">
        <f t="shared" si="4"/>
        <v>1</v>
      </c>
      <c r="Z12" s="43">
        <f t="shared" si="5"/>
        <v>0</v>
      </c>
      <c r="AA12" s="43">
        <f t="shared" si="6"/>
        <v>0</v>
      </c>
      <c r="AB12" s="43">
        <f t="shared" si="7"/>
        <v>0</v>
      </c>
      <c r="AC12" s="43">
        <f t="shared" si="8"/>
        <v>2</v>
      </c>
      <c r="AD12" s="44">
        <f t="shared" si="9"/>
        <v>-2</v>
      </c>
      <c r="AE12" s="44">
        <f t="shared" si="10"/>
        <v>4</v>
      </c>
      <c r="AF12" s="43">
        <f t="shared" si="11"/>
        <v>2</v>
      </c>
      <c r="AG12" s="5" t="str">
        <f>Vzorci_vnosov!$A$12</f>
        <v>D</v>
      </c>
      <c r="AH12" s="45" t="str">
        <f t="shared" si="12"/>
        <v>X</v>
      </c>
      <c r="AI12" s="45" t="str">
        <f t="shared" si="13"/>
        <v>D</v>
      </c>
      <c r="AJ12" s="45" t="str">
        <f t="shared" si="14"/>
        <v>X</v>
      </c>
      <c r="AK12" s="45" t="str">
        <f t="shared" si="15"/>
        <v>D</v>
      </c>
      <c r="AL12" s="45" t="str">
        <f t="shared" si="16"/>
        <v>D</v>
      </c>
      <c r="AM12" s="45" t="str">
        <f t="shared" si="17"/>
        <v>1</v>
      </c>
      <c r="AN12" s="45" t="str">
        <f t="shared" si="18"/>
        <v>D</v>
      </c>
      <c r="AO12" s="45" t="str">
        <f t="shared" si="19"/>
        <v>D</v>
      </c>
      <c r="AP12" s="45" t="str">
        <f t="shared" si="20"/>
        <v>T</v>
      </c>
      <c r="AQ12" s="45" t="str">
        <f t="shared" si="21"/>
        <v>☺</v>
      </c>
      <c r="AR12" s="45" t="str">
        <f t="shared" si="22"/>
        <v>T</v>
      </c>
      <c r="AS12" s="45" t="str">
        <f t="shared" si="23"/>
        <v>2</v>
      </c>
      <c r="AT12" s="45" t="e">
        <f>NA()</f>
        <v>#N/A</v>
      </c>
      <c r="AU12" s="45" t="str">
        <f t="shared" si="24"/>
        <v>X</v>
      </c>
      <c r="AV12" s="45" t="str">
        <f t="shared" si="25"/>
        <v>D</v>
      </c>
      <c r="AW12" s="45" t="str">
        <f t="shared" si="26"/>
        <v>m</v>
      </c>
      <c r="AX12" s="45" t="str">
        <f t="shared" si="27"/>
        <v/>
      </c>
      <c r="AY12" s="45" t="str">
        <f t="shared" si="28"/>
        <v>X</v>
      </c>
      <c r="BK12" s="46"/>
      <c r="BL12" s="46"/>
    </row>
    <row r="13" spans="1:64" ht="19.5" customHeight="1">
      <c r="A13" s="47">
        <v>44055</v>
      </c>
      <c r="B13" s="48" t="str">
        <f t="shared" si="0"/>
        <v>Wed</v>
      </c>
      <c r="C13" s="93" t="s">
        <v>18</v>
      </c>
      <c r="D13" s="49" t="str">
        <f>Vzorci_vnosov!$A$12</f>
        <v>D</v>
      </c>
      <c r="E13" s="49" t="str">
        <f>Vzorci_vnosov!$A$6</f>
        <v>KVIT</v>
      </c>
      <c r="F13" s="49" t="str">
        <f>Vzorci_vnosov!$A$12</f>
        <v>D</v>
      </c>
      <c r="G13" s="49" t="str">
        <f>Vzorci_vnosov!$A$12</f>
        <v>D</v>
      </c>
      <c r="H13" s="49" t="str">
        <f>Vzorci_vnosov!$A$5</f>
        <v>52</v>
      </c>
      <c r="I13" s="51" t="str">
        <f>Vzorci_vnosov!$A$23</f>
        <v>51☺</v>
      </c>
      <c r="J13" s="49" t="str">
        <f>Vzorci_vnosov!$A$12</f>
        <v>D</v>
      </c>
      <c r="K13" s="50" t="str">
        <f>Vzorci_vnosov!$A$7</f>
        <v>KVIT☻</v>
      </c>
      <c r="L13" s="94" t="s">
        <v>18</v>
      </c>
      <c r="M13" s="49" t="str">
        <f>Vzorci_vnosov!$A$6</f>
        <v>KVIT</v>
      </c>
      <c r="N13" s="49" t="str">
        <f>Vzorci_vnosov!$A$4</f>
        <v>51</v>
      </c>
      <c r="O13" s="93" t="s">
        <v>18</v>
      </c>
      <c r="P13" s="49" t="str">
        <f>Vzorci_vnosov!$A$12</f>
        <v>D</v>
      </c>
      <c r="Q13" s="53" t="str">
        <f>Vzorci_vnosov!$A$35</f>
        <v>Ta</v>
      </c>
      <c r="R13" s="52"/>
      <c r="S13" s="49" t="str">
        <f>Vzorci_vnosov!$A$6</f>
        <v>KVIT</v>
      </c>
      <c r="T13" s="52" t="s">
        <v>13</v>
      </c>
      <c r="U13" s="26" t="str">
        <f>Vzorci_vnosov!$C$16</f>
        <v>ŽRJ</v>
      </c>
      <c r="V13" s="43">
        <f t="shared" si="1"/>
        <v>1</v>
      </c>
      <c r="W13" s="43">
        <f t="shared" si="2"/>
        <v>1</v>
      </c>
      <c r="X13" s="43">
        <f t="shared" si="3"/>
        <v>1</v>
      </c>
      <c r="Y13" s="43">
        <f t="shared" si="4"/>
        <v>1</v>
      </c>
      <c r="Z13" s="43">
        <f t="shared" si="5"/>
        <v>0</v>
      </c>
      <c r="AA13" s="43">
        <f t="shared" si="6"/>
        <v>0</v>
      </c>
      <c r="AB13" s="43">
        <f t="shared" si="7"/>
        <v>0</v>
      </c>
      <c r="AC13" s="43">
        <f t="shared" si="8"/>
        <v>4</v>
      </c>
      <c r="AD13" s="44">
        <f t="shared" si="9"/>
        <v>-2</v>
      </c>
      <c r="AE13" s="44">
        <f t="shared" si="10"/>
        <v>3</v>
      </c>
      <c r="AF13" s="43">
        <f t="shared" si="11"/>
        <v>2</v>
      </c>
      <c r="AG13" s="5" t="str">
        <f>Vzorci_vnosov!$A$13</f>
        <v>BOL</v>
      </c>
      <c r="AH13" s="45" t="str">
        <f t="shared" si="12"/>
        <v>X</v>
      </c>
      <c r="AI13" s="45" t="str">
        <f t="shared" si="13"/>
        <v>D</v>
      </c>
      <c r="AJ13" s="45" t="str">
        <f t="shared" si="14"/>
        <v>T</v>
      </c>
      <c r="AK13" s="45" t="str">
        <f t="shared" si="15"/>
        <v>D</v>
      </c>
      <c r="AL13" s="45" t="str">
        <f t="shared" si="16"/>
        <v>D</v>
      </c>
      <c r="AM13" s="45" t="str">
        <f t="shared" si="17"/>
        <v>2</v>
      </c>
      <c r="AN13" s="45" t="str">
        <f t="shared" si="18"/>
        <v>☺</v>
      </c>
      <c r="AO13" s="45" t="str">
        <f t="shared" si="19"/>
        <v>D</v>
      </c>
      <c r="AP13" s="45" t="str">
        <f t="shared" si="20"/>
        <v>☻</v>
      </c>
      <c r="AQ13" s="45" t="str">
        <f t="shared" si="21"/>
        <v>X</v>
      </c>
      <c r="AR13" s="45" t="str">
        <f t="shared" si="22"/>
        <v>T</v>
      </c>
      <c r="AS13" s="45" t="str">
        <f t="shared" si="23"/>
        <v>1</v>
      </c>
      <c r="AT13" s="45" t="e">
        <f>NA()</f>
        <v>#N/A</v>
      </c>
      <c r="AU13" s="45" t="str">
        <f t="shared" si="24"/>
        <v>X</v>
      </c>
      <c r="AV13" s="45" t="str">
        <f t="shared" si="25"/>
        <v>D</v>
      </c>
      <c r="AW13" s="45" t="str">
        <f t="shared" si="26"/>
        <v>a</v>
      </c>
      <c r="AX13" s="45" t="str">
        <f t="shared" si="27"/>
        <v/>
      </c>
      <c r="AY13" s="45" t="str">
        <f t="shared" si="28"/>
        <v>T</v>
      </c>
      <c r="BK13" s="46"/>
      <c r="BL13" s="46"/>
    </row>
    <row r="14" spans="1:64" ht="19.5" customHeight="1">
      <c r="A14" s="47">
        <v>44056</v>
      </c>
      <c r="B14" s="48" t="str">
        <f t="shared" si="0"/>
        <v>Thu</v>
      </c>
      <c r="C14" s="93" t="s">
        <v>18</v>
      </c>
      <c r="D14" s="49" t="str">
        <f>Vzorci_vnosov!$A$12</f>
        <v>D</v>
      </c>
      <c r="E14" s="49" t="s">
        <v>91</v>
      </c>
      <c r="F14" s="49" t="str">
        <f>Vzorci_vnosov!$A$12</f>
        <v>D</v>
      </c>
      <c r="G14" s="49" t="str">
        <f>Vzorci_vnosov!$A$12</f>
        <v>D</v>
      </c>
      <c r="H14" s="51" t="str">
        <f>Vzorci_vnosov!$A$23</f>
        <v>51☺</v>
      </c>
      <c r="I14" s="94" t="s">
        <v>18</v>
      </c>
      <c r="J14" s="49" t="str">
        <f>Vzorci_vnosov!$A$12</f>
        <v>D</v>
      </c>
      <c r="K14" s="94" t="s">
        <v>18</v>
      </c>
      <c r="L14" s="49" t="str">
        <f>Vzorci_vnosov!$A$12</f>
        <v>D</v>
      </c>
      <c r="M14" s="49" t="str">
        <f>Vzorci_vnosov!$A$6</f>
        <v>KVIT</v>
      </c>
      <c r="N14" s="50" t="str">
        <f>Vzorci_vnosov!$A$7</f>
        <v>KVIT☻</v>
      </c>
      <c r="O14" s="93" t="s">
        <v>18</v>
      </c>
      <c r="P14" s="49" t="str">
        <f>Vzorci_vnosov!$A$12</f>
        <v>D</v>
      </c>
      <c r="Q14" s="49" t="str">
        <f>Vzorci_vnosov!$A$5</f>
        <v>52</v>
      </c>
      <c r="R14" s="52"/>
      <c r="S14" s="49" t="str">
        <f>Vzorci_vnosov!$A$4</f>
        <v>51</v>
      </c>
      <c r="T14" s="52" t="s">
        <v>11</v>
      </c>
      <c r="U14" s="26" t="str">
        <f>Vzorci_vnosov!$C$16</f>
        <v>ŽRJ</v>
      </c>
      <c r="V14" s="43">
        <f t="shared" si="1"/>
        <v>1</v>
      </c>
      <c r="W14" s="43">
        <f t="shared" si="2"/>
        <v>1</v>
      </c>
      <c r="X14" s="43">
        <f t="shared" si="3"/>
        <v>1</v>
      </c>
      <c r="Y14" s="43">
        <f t="shared" si="4"/>
        <v>1</v>
      </c>
      <c r="Z14" s="43">
        <f t="shared" si="5"/>
        <v>0</v>
      </c>
      <c r="AA14" s="43">
        <f t="shared" si="6"/>
        <v>0</v>
      </c>
      <c r="AB14" s="43">
        <f t="shared" si="7"/>
        <v>0</v>
      </c>
      <c r="AC14" s="43">
        <f t="shared" si="8"/>
        <v>2</v>
      </c>
      <c r="AD14" s="44">
        <f t="shared" si="9"/>
        <v>-2</v>
      </c>
      <c r="AE14" s="44">
        <f t="shared" si="10"/>
        <v>4</v>
      </c>
      <c r="AF14" s="43">
        <f t="shared" si="11"/>
        <v>2</v>
      </c>
      <c r="AG14" s="9" t="str">
        <f>Vzorci_vnosov!$A$14</f>
        <v>☻</v>
      </c>
      <c r="AH14" s="45" t="str">
        <f t="shared" si="12"/>
        <v>X</v>
      </c>
      <c r="AI14" s="45" t="str">
        <f t="shared" si="13"/>
        <v>D</v>
      </c>
      <c r="AJ14" s="45" t="str">
        <f t="shared" si="14"/>
        <v>P</v>
      </c>
      <c r="AK14" s="45" t="str">
        <f t="shared" si="15"/>
        <v>D</v>
      </c>
      <c r="AL14" s="45" t="str">
        <f t="shared" si="16"/>
        <v>D</v>
      </c>
      <c r="AM14" s="45" t="str">
        <f t="shared" si="17"/>
        <v>☺</v>
      </c>
      <c r="AN14" s="45" t="str">
        <f t="shared" si="18"/>
        <v>X</v>
      </c>
      <c r="AO14" s="45" t="str">
        <f t="shared" si="19"/>
        <v>D</v>
      </c>
      <c r="AP14" s="45" t="str">
        <f t="shared" si="20"/>
        <v>X</v>
      </c>
      <c r="AQ14" s="45" t="str">
        <f t="shared" si="21"/>
        <v>D</v>
      </c>
      <c r="AR14" s="45" t="str">
        <f t="shared" si="22"/>
        <v>T</v>
      </c>
      <c r="AS14" s="45" t="str">
        <f t="shared" si="23"/>
        <v>☻</v>
      </c>
      <c r="AT14" s="45" t="e">
        <f>NA()</f>
        <v>#N/A</v>
      </c>
      <c r="AU14" s="45" t="str">
        <f t="shared" si="24"/>
        <v>X</v>
      </c>
      <c r="AV14" s="45" t="str">
        <f t="shared" si="25"/>
        <v>D</v>
      </c>
      <c r="AW14" s="45" t="str">
        <f t="shared" si="26"/>
        <v>2</v>
      </c>
      <c r="AX14" s="45" t="str">
        <f t="shared" si="27"/>
        <v/>
      </c>
      <c r="AY14" s="45" t="str">
        <f t="shared" si="28"/>
        <v>1</v>
      </c>
      <c r="BK14" s="46"/>
      <c r="BL14" s="46"/>
    </row>
    <row r="15" spans="1:64" ht="19.5" customHeight="1">
      <c r="A15" s="47">
        <v>44057</v>
      </c>
      <c r="B15" s="48" t="str">
        <f t="shared" si="0"/>
        <v>Fri</v>
      </c>
      <c r="C15" s="93" t="s">
        <v>18</v>
      </c>
      <c r="D15" s="49" t="str">
        <f>Vzorci_vnosov!$A$12</f>
        <v>D</v>
      </c>
      <c r="E15" s="49" t="str">
        <f>Vzorci_vnosov!$A$6</f>
        <v>KVIT</v>
      </c>
      <c r="F15" s="49" t="str">
        <f>Vzorci_vnosov!$A$12</f>
        <v>D</v>
      </c>
      <c r="G15" s="49" t="str">
        <f>Vzorci_vnosov!$A$12</f>
        <v>D</v>
      </c>
      <c r="H15" s="94" t="s">
        <v>18</v>
      </c>
      <c r="I15" s="49" t="str">
        <f>Vzorci_vnosov!$A$4</f>
        <v>51</v>
      </c>
      <c r="J15" s="49" t="str">
        <f>Vzorci_vnosov!$A$12</f>
        <v>D</v>
      </c>
      <c r="K15" s="49" t="str">
        <f>Vzorci_vnosov!$A$6</f>
        <v>KVIT</v>
      </c>
      <c r="L15" s="53" t="str">
        <f>Vzorci_vnosov!$A$25</f>
        <v>51¶</v>
      </c>
      <c r="M15" s="49" t="str">
        <f>Vzorci_vnosov!$A$6</f>
        <v>KVIT</v>
      </c>
      <c r="N15" s="94" t="s">
        <v>18</v>
      </c>
      <c r="O15" s="93" t="s">
        <v>18</v>
      </c>
      <c r="P15" s="49" t="str">
        <f>Vzorci_vnosov!$A$12</f>
        <v>D</v>
      </c>
      <c r="Q15" s="49" t="str">
        <f>Vzorci_vnosov!$A$5</f>
        <v>52</v>
      </c>
      <c r="R15" s="52"/>
      <c r="S15" s="51" t="str">
        <f>Vzorci_vnosov!$A$23</f>
        <v>51☺</v>
      </c>
      <c r="T15" s="52" t="s">
        <v>72</v>
      </c>
      <c r="U15" s="26" t="str">
        <f>Vzorci_vnosov!$C$16</f>
        <v>ŽRJ</v>
      </c>
      <c r="V15" s="43">
        <f t="shared" si="1"/>
        <v>0</v>
      </c>
      <c r="W15" s="43">
        <f t="shared" si="2"/>
        <v>1</v>
      </c>
      <c r="X15" s="43">
        <f t="shared" si="3"/>
        <v>1</v>
      </c>
      <c r="Y15" s="43">
        <f t="shared" si="4"/>
        <v>1</v>
      </c>
      <c r="Z15" s="43">
        <f t="shared" si="5"/>
        <v>1</v>
      </c>
      <c r="AA15" s="43">
        <f t="shared" si="6"/>
        <v>0</v>
      </c>
      <c r="AB15" s="43">
        <f t="shared" si="7"/>
        <v>0</v>
      </c>
      <c r="AC15" s="43">
        <f t="shared" si="8"/>
        <v>3</v>
      </c>
      <c r="AD15" s="44">
        <f t="shared" si="9"/>
        <v>-2</v>
      </c>
      <c r="AE15" s="44">
        <f t="shared" si="10"/>
        <v>4</v>
      </c>
      <c r="AF15" s="43">
        <f t="shared" si="11"/>
        <v>2</v>
      </c>
      <c r="AG15" s="5" t="str">
        <f>Vzorci_vnosov!$A$15</f>
        <v>SO</v>
      </c>
      <c r="AH15" s="45" t="str">
        <f t="shared" si="12"/>
        <v>X</v>
      </c>
      <c r="AI15" s="45" t="str">
        <f t="shared" si="13"/>
        <v>D</v>
      </c>
      <c r="AJ15" s="45" t="str">
        <f t="shared" si="14"/>
        <v>T</v>
      </c>
      <c r="AK15" s="45" t="str">
        <f t="shared" si="15"/>
        <v>D</v>
      </c>
      <c r="AL15" s="45" t="str">
        <f t="shared" si="16"/>
        <v>D</v>
      </c>
      <c r="AM15" s="45" t="str">
        <f t="shared" si="17"/>
        <v>X</v>
      </c>
      <c r="AN15" s="45" t="str">
        <f t="shared" si="18"/>
        <v>1</v>
      </c>
      <c r="AO15" s="45" t="str">
        <f t="shared" si="19"/>
        <v>D</v>
      </c>
      <c r="AP15" s="45" t="str">
        <f t="shared" si="20"/>
        <v>T</v>
      </c>
      <c r="AQ15" s="45" t="str">
        <f t="shared" si="21"/>
        <v>¶</v>
      </c>
      <c r="AR15" s="45" t="str">
        <f t="shared" si="22"/>
        <v>T</v>
      </c>
      <c r="AS15" s="45" t="str">
        <f t="shared" si="23"/>
        <v>X</v>
      </c>
      <c r="AT15" s="45" t="e">
        <f>NA()</f>
        <v>#N/A</v>
      </c>
      <c r="AU15" s="45" t="str">
        <f t="shared" si="24"/>
        <v>X</v>
      </c>
      <c r="AV15" s="45" t="str">
        <f t="shared" si="25"/>
        <v>D</v>
      </c>
      <c r="AW15" s="45" t="str">
        <f t="shared" si="26"/>
        <v>2</v>
      </c>
      <c r="AX15" s="45" t="str">
        <f t="shared" si="27"/>
        <v/>
      </c>
      <c r="AY15" s="45" t="str">
        <f t="shared" si="28"/>
        <v>☺</v>
      </c>
      <c r="BK15" s="46"/>
      <c r="BL15" s="46"/>
    </row>
    <row r="16" spans="1:64" ht="19.5" customHeight="1">
      <c r="A16" s="47">
        <v>44058</v>
      </c>
      <c r="B16" s="39" t="str">
        <f t="shared" si="0"/>
        <v>Sat</v>
      </c>
      <c r="C16" s="95"/>
      <c r="D16" s="95"/>
      <c r="E16" s="95"/>
      <c r="F16" s="95"/>
      <c r="G16" s="95"/>
      <c r="H16" s="95"/>
      <c r="I16" s="42" t="str">
        <f>Vzorci_vnosov!$A$21</f>
        <v>☺</v>
      </c>
      <c r="J16" s="95"/>
      <c r="K16" s="95"/>
      <c r="L16" s="95"/>
      <c r="M16" s="95"/>
      <c r="N16" s="41" t="str">
        <f>Vzorci_vnosov!$A$14</f>
        <v>☻</v>
      </c>
      <c r="O16" s="95"/>
      <c r="P16" s="95"/>
      <c r="Q16" s="95"/>
      <c r="R16" s="95"/>
      <c r="S16" s="95"/>
      <c r="T16" s="95" t="s">
        <v>13</v>
      </c>
      <c r="U16" s="78" t="s">
        <v>28</v>
      </c>
      <c r="V16" s="43">
        <f t="shared" si="1"/>
        <v>1</v>
      </c>
      <c r="W16" s="43">
        <f t="shared" si="2"/>
        <v>1</v>
      </c>
      <c r="X16" s="43">
        <f t="shared" si="3"/>
        <v>0</v>
      </c>
      <c r="Y16" s="43">
        <f t="shared" si="4"/>
        <v>0</v>
      </c>
      <c r="Z16" s="43">
        <f t="shared" si="5"/>
        <v>0</v>
      </c>
      <c r="AA16" s="43">
        <f t="shared" si="6"/>
        <v>0</v>
      </c>
      <c r="AB16" s="43">
        <f t="shared" si="7"/>
        <v>0</v>
      </c>
      <c r="AC16" s="43">
        <f t="shared" si="8"/>
        <v>0</v>
      </c>
      <c r="AD16" s="44">
        <f t="shared" si="9"/>
        <v>12</v>
      </c>
      <c r="AE16" s="44">
        <f t="shared" si="10"/>
        <v>0</v>
      </c>
      <c r="AF16" s="43">
        <f t="shared" si="11"/>
        <v>0</v>
      </c>
      <c r="AG16" s="8" t="str">
        <f>Vzorci_vnosov!$A$16</f>
        <v>☻</v>
      </c>
      <c r="AH16" s="45" t="str">
        <f t="shared" si="12"/>
        <v/>
      </c>
      <c r="AI16" s="45" t="str">
        <f t="shared" si="13"/>
        <v/>
      </c>
      <c r="AJ16" s="45" t="str">
        <f t="shared" si="14"/>
        <v/>
      </c>
      <c r="AK16" s="45" t="str">
        <f t="shared" si="15"/>
        <v/>
      </c>
      <c r="AL16" s="45" t="str">
        <f t="shared" si="16"/>
        <v/>
      </c>
      <c r="AM16" s="45" t="str">
        <f t="shared" si="17"/>
        <v/>
      </c>
      <c r="AN16" s="45" t="str">
        <f t="shared" si="18"/>
        <v>☺</v>
      </c>
      <c r="AO16" s="45" t="str">
        <f t="shared" si="19"/>
        <v/>
      </c>
      <c r="AP16" s="45" t="str">
        <f t="shared" si="20"/>
        <v/>
      </c>
      <c r="AQ16" s="45" t="str">
        <f t="shared" si="21"/>
        <v/>
      </c>
      <c r="AR16" s="45" t="str">
        <f t="shared" si="22"/>
        <v/>
      </c>
      <c r="AS16" s="45" t="str">
        <f t="shared" si="23"/>
        <v>☻</v>
      </c>
      <c r="AT16" s="45" t="e">
        <f>NA()</f>
        <v>#N/A</v>
      </c>
      <c r="AU16" s="45" t="str">
        <f t="shared" si="24"/>
        <v/>
      </c>
      <c r="AV16" s="45" t="str">
        <f t="shared" si="25"/>
        <v/>
      </c>
      <c r="AW16" s="45" t="str">
        <f t="shared" si="26"/>
        <v/>
      </c>
      <c r="AX16" s="45" t="str">
        <f t="shared" si="27"/>
        <v/>
      </c>
      <c r="AY16" s="45" t="str">
        <f t="shared" si="28"/>
        <v/>
      </c>
      <c r="BK16" s="46"/>
      <c r="BL16" s="46"/>
    </row>
    <row r="17" spans="1:64" ht="19.5" customHeight="1">
      <c r="A17" s="47">
        <v>44059</v>
      </c>
      <c r="B17" s="48" t="str">
        <f t="shared" si="0"/>
        <v>Sun</v>
      </c>
      <c r="C17" s="52"/>
      <c r="D17" s="52"/>
      <c r="E17" s="52"/>
      <c r="F17" s="52"/>
      <c r="G17" s="52"/>
      <c r="H17" s="52"/>
      <c r="I17" s="52"/>
      <c r="J17" s="52"/>
      <c r="K17" s="41" t="str">
        <f>Vzorci_vnosov!$A$14</f>
        <v>☻</v>
      </c>
      <c r="L17" s="42" t="str">
        <f>Vzorci_vnosov!$A$21</f>
        <v>☺</v>
      </c>
      <c r="M17" s="52"/>
      <c r="N17" s="52"/>
      <c r="O17" s="52"/>
      <c r="P17" s="52"/>
      <c r="Q17" s="52"/>
      <c r="R17" s="52"/>
      <c r="S17" s="52"/>
      <c r="T17" s="52" t="s">
        <v>19</v>
      </c>
      <c r="U17" s="78" t="s">
        <v>28</v>
      </c>
      <c r="V17" s="43">
        <f t="shared" si="1"/>
        <v>1</v>
      </c>
      <c r="W17" s="43">
        <f t="shared" si="2"/>
        <v>1</v>
      </c>
      <c r="X17" s="43">
        <f t="shared" si="3"/>
        <v>0</v>
      </c>
      <c r="Y17" s="43">
        <f t="shared" si="4"/>
        <v>0</v>
      </c>
      <c r="Z17" s="43">
        <f t="shared" si="5"/>
        <v>0</v>
      </c>
      <c r="AA17" s="43">
        <f t="shared" si="6"/>
        <v>0</v>
      </c>
      <c r="AB17" s="43">
        <f t="shared" si="7"/>
        <v>0</v>
      </c>
      <c r="AC17" s="43">
        <f t="shared" si="8"/>
        <v>0</v>
      </c>
      <c r="AD17" s="44">
        <f t="shared" si="9"/>
        <v>12</v>
      </c>
      <c r="AE17" s="44">
        <f t="shared" si="10"/>
        <v>0</v>
      </c>
      <c r="AF17" s="43">
        <f t="shared" si="11"/>
        <v>0</v>
      </c>
      <c r="AG17" s="10" t="str">
        <f>Vzorci_vnosov!$A$17</f>
        <v>51$</v>
      </c>
      <c r="AH17" s="45" t="str">
        <f t="shared" si="12"/>
        <v/>
      </c>
      <c r="AI17" s="45" t="str">
        <f t="shared" si="13"/>
        <v/>
      </c>
      <c r="AJ17" s="45" t="str">
        <f t="shared" si="14"/>
        <v/>
      </c>
      <c r="AK17" s="45" t="str">
        <f t="shared" si="15"/>
        <v/>
      </c>
      <c r="AL17" s="45" t="str">
        <f t="shared" si="16"/>
        <v/>
      </c>
      <c r="AM17" s="45" t="str">
        <f t="shared" si="17"/>
        <v/>
      </c>
      <c r="AN17" s="45" t="str">
        <f t="shared" si="18"/>
        <v/>
      </c>
      <c r="AO17" s="45" t="str">
        <f t="shared" si="19"/>
        <v/>
      </c>
      <c r="AP17" s="45" t="str">
        <f t="shared" si="20"/>
        <v>☻</v>
      </c>
      <c r="AQ17" s="45" t="str">
        <f t="shared" si="21"/>
        <v>☺</v>
      </c>
      <c r="AR17" s="45" t="str">
        <f t="shared" si="22"/>
        <v/>
      </c>
      <c r="AS17" s="45" t="str">
        <f t="shared" si="23"/>
        <v/>
      </c>
      <c r="AT17" s="45" t="e">
        <f>NA()</f>
        <v>#N/A</v>
      </c>
      <c r="AU17" s="45" t="str">
        <f t="shared" si="24"/>
        <v/>
      </c>
      <c r="AV17" s="45" t="str">
        <f t="shared" si="25"/>
        <v/>
      </c>
      <c r="AW17" s="45" t="str">
        <f t="shared" si="26"/>
        <v/>
      </c>
      <c r="AX17" s="45" t="str">
        <f t="shared" si="27"/>
        <v/>
      </c>
      <c r="AY17" s="45" t="str">
        <f t="shared" si="28"/>
        <v/>
      </c>
      <c r="BK17" s="46"/>
      <c r="BL17" s="46"/>
    </row>
    <row r="18" spans="1:64" ht="19.5" customHeight="1">
      <c r="A18" s="47">
        <v>44060</v>
      </c>
      <c r="B18" s="48" t="str">
        <f t="shared" si="0"/>
        <v>Mon</v>
      </c>
      <c r="C18" s="93" t="s">
        <v>18</v>
      </c>
      <c r="D18" s="53" t="s">
        <v>91</v>
      </c>
      <c r="E18" s="49" t="str">
        <f>Vzorci_vnosov!$A$6</f>
        <v>KVIT</v>
      </c>
      <c r="F18" s="50" t="str">
        <f>Vzorci_vnosov!$A$7</f>
        <v>KVIT☻</v>
      </c>
      <c r="G18" s="80" t="str">
        <f>Vzorci_vnosov!$A$20</f>
        <v>☺</v>
      </c>
      <c r="H18" s="49" t="str">
        <f>Vzorci_vnosov!$A$12</f>
        <v>D</v>
      </c>
      <c r="I18" s="49" t="str">
        <f>Vzorci_vnosov!$A$5</f>
        <v>52</v>
      </c>
      <c r="J18" s="49" t="str">
        <f>Vzorci_vnosov!$A$4</f>
        <v>51</v>
      </c>
      <c r="K18" s="94" t="s">
        <v>18</v>
      </c>
      <c r="L18" s="94" t="s">
        <v>18</v>
      </c>
      <c r="M18" s="49" t="str">
        <f>Vzorci_vnosov!$A$5</f>
        <v>52</v>
      </c>
      <c r="N18" s="53" t="str">
        <f>Vzorci_vnosov!$A$26</f>
        <v>52¶</v>
      </c>
      <c r="O18" s="93" t="s">
        <v>18</v>
      </c>
      <c r="P18" s="49" t="str">
        <f>Vzorci_vnosov!$A$6</f>
        <v>KVIT</v>
      </c>
      <c r="Q18" s="49" t="str">
        <f>Vzorci_vnosov!$A$4</f>
        <v>51</v>
      </c>
      <c r="R18" s="52"/>
      <c r="S18" s="49" t="str">
        <f>Vzorci_vnosov!$A$6</f>
        <v>KVIT</v>
      </c>
      <c r="T18" s="52" t="s">
        <v>9</v>
      </c>
      <c r="U18" s="26" t="str">
        <f>Vzorci_vnosov!$C$8</f>
        <v>BOŽ</v>
      </c>
      <c r="V18" s="43">
        <f t="shared" si="1"/>
        <v>1</v>
      </c>
      <c r="W18" s="43">
        <f t="shared" si="2"/>
        <v>1</v>
      </c>
      <c r="X18" s="43">
        <f t="shared" si="3"/>
        <v>2</v>
      </c>
      <c r="Y18" s="43">
        <f t="shared" si="4"/>
        <v>2</v>
      </c>
      <c r="Z18" s="43">
        <f t="shared" si="5"/>
        <v>0</v>
      </c>
      <c r="AA18" s="43">
        <f t="shared" si="6"/>
        <v>1</v>
      </c>
      <c r="AB18" s="43">
        <f t="shared" si="7"/>
        <v>0</v>
      </c>
      <c r="AC18" s="43">
        <f t="shared" si="8"/>
        <v>4</v>
      </c>
      <c r="AD18" s="44">
        <f t="shared" si="9"/>
        <v>-2</v>
      </c>
      <c r="AE18" s="44">
        <f t="shared" si="10"/>
        <v>4</v>
      </c>
      <c r="AF18" s="43">
        <f t="shared" si="11"/>
        <v>4</v>
      </c>
      <c r="AG18" s="10" t="str">
        <f>Vzorci_vnosov!$A$18</f>
        <v>52$</v>
      </c>
      <c r="AH18" s="45" t="str">
        <f t="shared" si="12"/>
        <v>X</v>
      </c>
      <c r="AI18" s="45" t="str">
        <f t="shared" si="13"/>
        <v>P</v>
      </c>
      <c r="AJ18" s="45" t="str">
        <f t="shared" si="14"/>
        <v>T</v>
      </c>
      <c r="AK18" s="45" t="str">
        <f t="shared" si="15"/>
        <v>☻</v>
      </c>
      <c r="AL18" s="45" t="str">
        <f t="shared" si="16"/>
        <v>☺</v>
      </c>
      <c r="AM18" s="45" t="str">
        <f t="shared" si="17"/>
        <v>D</v>
      </c>
      <c r="AN18" s="45" t="str">
        <f t="shared" si="18"/>
        <v>2</v>
      </c>
      <c r="AO18" s="45" t="str">
        <f t="shared" si="19"/>
        <v>1</v>
      </c>
      <c r="AP18" s="45" t="str">
        <f t="shared" si="20"/>
        <v>X</v>
      </c>
      <c r="AQ18" s="45" t="str">
        <f t="shared" si="21"/>
        <v>X</v>
      </c>
      <c r="AR18" s="45" t="str">
        <f t="shared" si="22"/>
        <v>2</v>
      </c>
      <c r="AS18" s="45" t="str">
        <f t="shared" si="23"/>
        <v>¶</v>
      </c>
      <c r="AT18" s="45" t="e">
        <f>NA()</f>
        <v>#N/A</v>
      </c>
      <c r="AU18" s="45" t="str">
        <f t="shared" si="24"/>
        <v>X</v>
      </c>
      <c r="AV18" s="45" t="str">
        <f t="shared" si="25"/>
        <v>T</v>
      </c>
      <c r="AW18" s="45" t="str">
        <f t="shared" si="26"/>
        <v>1</v>
      </c>
      <c r="AX18" s="45" t="str">
        <f t="shared" si="27"/>
        <v/>
      </c>
      <c r="AY18" s="45" t="str">
        <f t="shared" si="28"/>
        <v>T</v>
      </c>
      <c r="BK18" s="46"/>
      <c r="BL18" s="46"/>
    </row>
    <row r="19" spans="1:64" ht="19.5" customHeight="1">
      <c r="A19" s="47">
        <v>44061</v>
      </c>
      <c r="B19" s="48" t="str">
        <f t="shared" si="0"/>
        <v>Tue</v>
      </c>
      <c r="C19" s="93" t="s">
        <v>18</v>
      </c>
      <c r="D19" s="50" t="str">
        <f>Vzorci_vnosov!$A$7</f>
        <v>KVIT☻</v>
      </c>
      <c r="E19" s="49" t="str">
        <f>Vzorci_vnosov!$A$6</f>
        <v>KVIT</v>
      </c>
      <c r="F19" s="94" t="s">
        <v>18</v>
      </c>
      <c r="G19" s="94" t="s">
        <v>18</v>
      </c>
      <c r="H19" s="49" t="str">
        <f>Vzorci_vnosov!$A$12</f>
        <v>D</v>
      </c>
      <c r="I19" s="49" t="str">
        <f>Vzorci_vnosov!$A$5</f>
        <v>52</v>
      </c>
      <c r="J19" s="49" t="str">
        <f>Vzorci_vnosov!$A$12</f>
        <v>D</v>
      </c>
      <c r="K19" s="53" t="str">
        <f>Vzorci_vnosov!$A$26</f>
        <v>52¶</v>
      </c>
      <c r="L19" s="49" t="str">
        <f>Vzorci_vnosov!$A$5</f>
        <v>52</v>
      </c>
      <c r="M19" s="49" t="str">
        <f>Vzorci_vnosov!$A$4</f>
        <v>51</v>
      </c>
      <c r="N19" s="49" t="str">
        <f>Vzorci_vnosov!$A$6</f>
        <v>KVIT</v>
      </c>
      <c r="O19" s="93" t="s">
        <v>18</v>
      </c>
      <c r="P19" s="51" t="str">
        <f>Vzorci_vnosov!$A$23</f>
        <v>51☺</v>
      </c>
      <c r="Q19" s="53" t="str">
        <f>Vzorci_vnosov!$A$32</f>
        <v>Am</v>
      </c>
      <c r="R19" s="52"/>
      <c r="S19" s="49" t="str">
        <f>Vzorci_vnosov!$A$6</f>
        <v>KVIT</v>
      </c>
      <c r="T19" s="52" t="s">
        <v>27</v>
      </c>
      <c r="U19" s="26" t="str">
        <f>Vzorci_vnosov!$C$8</f>
        <v>BOŽ</v>
      </c>
      <c r="V19" s="43">
        <f t="shared" si="1"/>
        <v>1</v>
      </c>
      <c r="W19" s="43">
        <f t="shared" si="2"/>
        <v>1</v>
      </c>
      <c r="X19" s="43">
        <f t="shared" si="3"/>
        <v>1</v>
      </c>
      <c r="Y19" s="43">
        <f t="shared" si="4"/>
        <v>2</v>
      </c>
      <c r="Z19" s="43">
        <f t="shared" si="5"/>
        <v>0</v>
      </c>
      <c r="AA19" s="43">
        <f t="shared" si="6"/>
        <v>1</v>
      </c>
      <c r="AB19" s="43">
        <f t="shared" si="7"/>
        <v>0</v>
      </c>
      <c r="AC19" s="43">
        <f t="shared" si="8"/>
        <v>4</v>
      </c>
      <c r="AD19" s="44">
        <f t="shared" si="9"/>
        <v>-2</v>
      </c>
      <c r="AE19" s="44">
        <f t="shared" si="10"/>
        <v>4</v>
      </c>
      <c r="AF19" s="43">
        <f t="shared" si="11"/>
        <v>3</v>
      </c>
      <c r="AG19" s="11" t="str">
        <f>Vzorci_vnosov!$A$19</f>
        <v>KVIT$</v>
      </c>
      <c r="AH19" s="45" t="str">
        <f t="shared" si="12"/>
        <v>X</v>
      </c>
      <c r="AI19" s="45" t="str">
        <f t="shared" si="13"/>
        <v>☻</v>
      </c>
      <c r="AJ19" s="45" t="str">
        <f t="shared" si="14"/>
        <v>T</v>
      </c>
      <c r="AK19" s="45" t="str">
        <f t="shared" si="15"/>
        <v>X</v>
      </c>
      <c r="AL19" s="45" t="str">
        <f t="shared" si="16"/>
        <v>X</v>
      </c>
      <c r="AM19" s="45" t="str">
        <f t="shared" si="17"/>
        <v>D</v>
      </c>
      <c r="AN19" s="45" t="str">
        <f t="shared" si="18"/>
        <v>2</v>
      </c>
      <c r="AO19" s="45" t="str">
        <f t="shared" si="19"/>
        <v>D</v>
      </c>
      <c r="AP19" s="45" t="str">
        <f t="shared" si="20"/>
        <v>¶</v>
      </c>
      <c r="AQ19" s="45" t="str">
        <f t="shared" si="21"/>
        <v>2</v>
      </c>
      <c r="AR19" s="45" t="str">
        <f t="shared" si="22"/>
        <v>1</v>
      </c>
      <c r="AS19" s="45" t="str">
        <f t="shared" si="23"/>
        <v>T</v>
      </c>
      <c r="AT19" s="45" t="e">
        <f>NA()</f>
        <v>#N/A</v>
      </c>
      <c r="AU19" s="45" t="str">
        <f t="shared" si="24"/>
        <v>X</v>
      </c>
      <c r="AV19" s="45" t="str">
        <f t="shared" si="25"/>
        <v>☺</v>
      </c>
      <c r="AW19" s="45" t="str">
        <f t="shared" si="26"/>
        <v>m</v>
      </c>
      <c r="AX19" s="45" t="str">
        <f t="shared" si="27"/>
        <v/>
      </c>
      <c r="AY19" s="45" t="str">
        <f t="shared" si="28"/>
        <v>T</v>
      </c>
      <c r="BK19" s="46"/>
      <c r="BL19" s="46"/>
    </row>
    <row r="20" spans="1:64" ht="19.5" customHeight="1">
      <c r="A20" s="47">
        <v>44062</v>
      </c>
      <c r="B20" s="48" t="str">
        <f t="shared" si="0"/>
        <v>Wed</v>
      </c>
      <c r="C20" s="93" t="s">
        <v>18</v>
      </c>
      <c r="D20" s="94" t="s">
        <v>18</v>
      </c>
      <c r="E20" s="50" t="str">
        <f>Vzorci_vnosov!$A$7</f>
        <v>KVIT☻</v>
      </c>
      <c r="F20" s="49" t="s">
        <v>91</v>
      </c>
      <c r="G20" s="58" t="str">
        <f>Vzorci_vnosov!$A$28</f>
        <v>KO</v>
      </c>
      <c r="H20" s="49" t="str">
        <f>Vzorci_vnosov!$A$12</f>
        <v>D</v>
      </c>
      <c r="I20" s="53" t="str">
        <f>Vzorci_vnosov!$A$26</f>
        <v>52¶</v>
      </c>
      <c r="J20" s="49" t="str">
        <f>Vzorci_vnosov!$A$5</f>
        <v>52</v>
      </c>
      <c r="K20" s="49" t="str">
        <f>Vzorci_vnosov!$A$6</f>
        <v>KVIT</v>
      </c>
      <c r="L20" s="52" t="s">
        <v>76</v>
      </c>
      <c r="M20" s="52" t="s">
        <v>76</v>
      </c>
      <c r="N20" s="51" t="str">
        <f>Vzorci_vnosov!$A$23</f>
        <v>51☺</v>
      </c>
      <c r="O20" s="93" t="s">
        <v>18</v>
      </c>
      <c r="P20" s="94" t="s">
        <v>18</v>
      </c>
      <c r="Q20" s="53" t="str">
        <f>Vzorci_vnosov!$A$35</f>
        <v>Ta</v>
      </c>
      <c r="R20" s="52"/>
      <c r="S20" s="52" t="s">
        <v>76</v>
      </c>
      <c r="T20" s="52" t="s">
        <v>23</v>
      </c>
      <c r="U20" s="26" t="s">
        <v>28</v>
      </c>
      <c r="V20" s="43">
        <f t="shared" si="1"/>
        <v>1</v>
      </c>
      <c r="W20" s="43">
        <f t="shared" si="2"/>
        <v>1</v>
      </c>
      <c r="X20" s="43">
        <f t="shared" si="3"/>
        <v>0</v>
      </c>
      <c r="Y20" s="43">
        <f t="shared" si="4"/>
        <v>1</v>
      </c>
      <c r="Z20" s="43">
        <f t="shared" si="5"/>
        <v>0</v>
      </c>
      <c r="AA20" s="43">
        <f t="shared" si="6"/>
        <v>1</v>
      </c>
      <c r="AB20" s="43">
        <f t="shared" si="7"/>
        <v>0</v>
      </c>
      <c r="AC20" s="43">
        <f t="shared" si="8"/>
        <v>2</v>
      </c>
      <c r="AD20" s="44">
        <f t="shared" si="9"/>
        <v>-2</v>
      </c>
      <c r="AE20" s="44">
        <f t="shared" si="10"/>
        <v>4</v>
      </c>
      <c r="AF20" s="43">
        <f t="shared" si="11"/>
        <v>1</v>
      </c>
      <c r="AG20" s="12" t="str">
        <f>Vzorci_vnosov!$A$20</f>
        <v>☺</v>
      </c>
      <c r="AH20" s="45" t="str">
        <f t="shared" si="12"/>
        <v>X</v>
      </c>
      <c r="AI20" s="45" t="str">
        <f t="shared" si="13"/>
        <v>X</v>
      </c>
      <c r="AJ20" s="45" t="str">
        <f t="shared" si="14"/>
        <v>☻</v>
      </c>
      <c r="AK20" s="45" t="str">
        <f t="shared" si="15"/>
        <v>P</v>
      </c>
      <c r="AL20" s="45" t="str">
        <f t="shared" si="16"/>
        <v>O</v>
      </c>
      <c r="AM20" s="45" t="str">
        <f t="shared" si="17"/>
        <v>D</v>
      </c>
      <c r="AN20" s="45" t="str">
        <f t="shared" si="18"/>
        <v>¶</v>
      </c>
      <c r="AO20" s="45" t="str">
        <f t="shared" si="19"/>
        <v>2</v>
      </c>
      <c r="AP20" s="45" t="str">
        <f t="shared" si="20"/>
        <v>T</v>
      </c>
      <c r="AQ20" s="45" t="str">
        <f t="shared" si="21"/>
        <v>K</v>
      </c>
      <c r="AR20" s="45" t="str">
        <f t="shared" si="22"/>
        <v>K</v>
      </c>
      <c r="AS20" s="45" t="str">
        <f t="shared" si="23"/>
        <v>☺</v>
      </c>
      <c r="AT20" s="45" t="e">
        <f>NA()</f>
        <v>#N/A</v>
      </c>
      <c r="AU20" s="45" t="str">
        <f t="shared" si="24"/>
        <v>X</v>
      </c>
      <c r="AV20" s="45" t="str">
        <f t="shared" si="25"/>
        <v>X</v>
      </c>
      <c r="AW20" s="45" t="str">
        <f t="shared" si="26"/>
        <v>a</v>
      </c>
      <c r="AX20" s="45" t="str">
        <f t="shared" si="27"/>
        <v/>
      </c>
      <c r="AY20" s="45" t="str">
        <f t="shared" si="28"/>
        <v>K</v>
      </c>
      <c r="BK20" s="46"/>
      <c r="BL20" s="46"/>
    </row>
    <row r="21" spans="1:64" ht="19.5" customHeight="1">
      <c r="A21" s="47">
        <v>44063</v>
      </c>
      <c r="B21" s="48" t="str">
        <f t="shared" si="0"/>
        <v>Thu</v>
      </c>
      <c r="C21" s="93" t="s">
        <v>18</v>
      </c>
      <c r="D21" s="49" t="str">
        <f>Vzorci_vnosov!$A$12</f>
        <v>D</v>
      </c>
      <c r="E21" s="94" t="s">
        <v>18</v>
      </c>
      <c r="F21" s="49" t="str">
        <f>Vzorci_vnosov!$A$6</f>
        <v>KVIT</v>
      </c>
      <c r="G21" s="49" t="str">
        <f>Vzorci_vnosov!$A$4</f>
        <v>51</v>
      </c>
      <c r="H21" s="49" t="str">
        <f>Vzorci_vnosov!$A$12</f>
        <v>D</v>
      </c>
      <c r="I21" s="49" t="str">
        <f>Vzorci_vnosov!$A$5</f>
        <v>52</v>
      </c>
      <c r="J21" s="49" t="str">
        <f>Vzorci_vnosov!$A$12</f>
        <v>D</v>
      </c>
      <c r="K21" s="49" t="str">
        <f>Vzorci_vnosov!$A$6</f>
        <v>KVIT</v>
      </c>
      <c r="L21" s="51" t="str">
        <f>Vzorci_vnosov!$A$24</f>
        <v>52☺</v>
      </c>
      <c r="M21" s="52" t="s">
        <v>76</v>
      </c>
      <c r="N21" s="94" t="s">
        <v>18</v>
      </c>
      <c r="O21" s="93" t="s">
        <v>18</v>
      </c>
      <c r="P21" s="49" t="str">
        <f>Vzorci_vnosov!$A$6</f>
        <v>KVIT</v>
      </c>
      <c r="Q21" s="49" t="str">
        <f>Vzorci_vnosov!$A$12</f>
        <v>D</v>
      </c>
      <c r="R21" s="52"/>
      <c r="S21" s="52" t="s">
        <v>76</v>
      </c>
      <c r="T21" s="52" t="s">
        <v>72</v>
      </c>
      <c r="U21" s="26" t="str">
        <f>Vzorci_vnosov!$C$8</f>
        <v>BOŽ</v>
      </c>
      <c r="V21" s="43">
        <f t="shared" si="1"/>
        <v>0</v>
      </c>
      <c r="W21" s="43">
        <f t="shared" si="2"/>
        <v>1</v>
      </c>
      <c r="X21" s="43">
        <f t="shared" si="3"/>
        <v>1</v>
      </c>
      <c r="Y21" s="43">
        <f t="shared" si="4"/>
        <v>1</v>
      </c>
      <c r="Z21" s="43">
        <f t="shared" si="5"/>
        <v>0</v>
      </c>
      <c r="AA21" s="43">
        <f t="shared" si="6"/>
        <v>0</v>
      </c>
      <c r="AB21" s="43">
        <f t="shared" si="7"/>
        <v>0</v>
      </c>
      <c r="AC21" s="43">
        <f t="shared" si="8"/>
        <v>3</v>
      </c>
      <c r="AD21" s="44">
        <f t="shared" si="9"/>
        <v>-2</v>
      </c>
      <c r="AE21" s="44">
        <f t="shared" si="10"/>
        <v>4</v>
      </c>
      <c r="AF21" s="43">
        <f t="shared" si="11"/>
        <v>2</v>
      </c>
      <c r="AG21" s="13" t="str">
        <f>Vzorci_vnosov!$A$21</f>
        <v>☺</v>
      </c>
      <c r="AH21" s="45" t="str">
        <f t="shared" si="12"/>
        <v>X</v>
      </c>
      <c r="AI21" s="45" t="str">
        <f t="shared" si="13"/>
        <v>D</v>
      </c>
      <c r="AJ21" s="45" t="str">
        <f t="shared" si="14"/>
        <v>X</v>
      </c>
      <c r="AK21" s="45" t="str">
        <f t="shared" si="15"/>
        <v>T</v>
      </c>
      <c r="AL21" s="45" t="str">
        <f t="shared" si="16"/>
        <v>1</v>
      </c>
      <c r="AM21" s="45" t="str">
        <f t="shared" si="17"/>
        <v>D</v>
      </c>
      <c r="AN21" s="45" t="str">
        <f t="shared" si="18"/>
        <v>2</v>
      </c>
      <c r="AO21" s="45" t="str">
        <f t="shared" si="19"/>
        <v>D</v>
      </c>
      <c r="AP21" s="45" t="str">
        <f t="shared" si="20"/>
        <v>T</v>
      </c>
      <c r="AQ21" s="45" t="str">
        <f t="shared" si="21"/>
        <v>☺</v>
      </c>
      <c r="AR21" s="45" t="str">
        <f t="shared" si="22"/>
        <v>K</v>
      </c>
      <c r="AS21" s="45" t="str">
        <f t="shared" si="23"/>
        <v>X</v>
      </c>
      <c r="AT21" s="45" t="e">
        <f>NA()</f>
        <v>#N/A</v>
      </c>
      <c r="AU21" s="45" t="str">
        <f t="shared" si="24"/>
        <v>X</v>
      </c>
      <c r="AV21" s="45" t="str">
        <f t="shared" si="25"/>
        <v>T</v>
      </c>
      <c r="AW21" s="45" t="str">
        <f t="shared" si="26"/>
        <v>D</v>
      </c>
      <c r="AX21" s="45" t="str">
        <f t="shared" si="27"/>
        <v/>
      </c>
      <c r="AY21" s="45" t="str">
        <f t="shared" si="28"/>
        <v>K</v>
      </c>
      <c r="BK21" s="46"/>
      <c r="BL21" s="46"/>
    </row>
    <row r="22" spans="1:64" ht="19.5" customHeight="1">
      <c r="A22" s="47">
        <v>44064</v>
      </c>
      <c r="B22" s="48" t="str">
        <f t="shared" si="0"/>
        <v>Fri</v>
      </c>
      <c r="C22" s="93" t="s">
        <v>18</v>
      </c>
      <c r="D22" s="52" t="s">
        <v>75</v>
      </c>
      <c r="E22" s="49" t="str">
        <f>Vzorci_vnosov!$A$6</f>
        <v>KVIT</v>
      </c>
      <c r="F22" s="50" t="str">
        <f>Vzorci_vnosov!$A$7</f>
        <v>KVIT☻</v>
      </c>
      <c r="G22" s="51" t="str">
        <f>Vzorci_vnosov!$A$23</f>
        <v>51☺</v>
      </c>
      <c r="H22" s="49" t="str">
        <f>Vzorci_vnosov!$A$12</f>
        <v>D</v>
      </c>
      <c r="I22" s="49" t="str">
        <f>Vzorci_vnosov!$A$5</f>
        <v>52</v>
      </c>
      <c r="J22" s="49" t="str">
        <f>Vzorci_vnosov!$A$12</f>
        <v>D</v>
      </c>
      <c r="K22" s="49" t="str">
        <f>Vzorci_vnosov!$A$6</f>
        <v>KVIT</v>
      </c>
      <c r="L22" s="94" t="s">
        <v>18</v>
      </c>
      <c r="M22" s="52" t="s">
        <v>76</v>
      </c>
      <c r="N22" s="49" t="str">
        <f>Vzorci_vnosov!$A$12</f>
        <v>D</v>
      </c>
      <c r="O22" s="93" t="s">
        <v>18</v>
      </c>
      <c r="P22" s="49" t="str">
        <f>Vzorci_vnosov!$A$6</f>
        <v>KVIT</v>
      </c>
      <c r="Q22" s="49" t="str">
        <f>Vzorci_vnosov!$A$4</f>
        <v>51</v>
      </c>
      <c r="R22" s="52"/>
      <c r="S22" s="52" t="s">
        <v>76</v>
      </c>
      <c r="T22" s="52" t="s">
        <v>9</v>
      </c>
      <c r="U22" s="78" t="s">
        <v>3</v>
      </c>
      <c r="V22" s="43">
        <f t="shared" si="1"/>
        <v>1</v>
      </c>
      <c r="W22" s="43">
        <f t="shared" si="2"/>
        <v>1</v>
      </c>
      <c r="X22" s="43">
        <f t="shared" si="3"/>
        <v>1</v>
      </c>
      <c r="Y22" s="43">
        <f t="shared" si="4"/>
        <v>1</v>
      </c>
      <c r="Z22" s="43">
        <f t="shared" si="5"/>
        <v>0</v>
      </c>
      <c r="AA22" s="43">
        <f t="shared" si="6"/>
        <v>0</v>
      </c>
      <c r="AB22" s="43">
        <f t="shared" si="7"/>
        <v>0</v>
      </c>
      <c r="AC22" s="43">
        <f t="shared" si="8"/>
        <v>4</v>
      </c>
      <c r="AD22" s="44">
        <f t="shared" si="9"/>
        <v>-2</v>
      </c>
      <c r="AE22" s="44">
        <f t="shared" si="10"/>
        <v>3</v>
      </c>
      <c r="AF22" s="43">
        <f t="shared" si="11"/>
        <v>2</v>
      </c>
      <c r="AG22" s="14" t="str">
        <f>Vzorci_vnosov!$A$22</f>
        <v>U☺</v>
      </c>
      <c r="AH22" s="45" t="str">
        <f t="shared" si="12"/>
        <v>X</v>
      </c>
      <c r="AI22" s="45" t="str">
        <f t="shared" si="13"/>
        <v>F</v>
      </c>
      <c r="AJ22" s="45" t="str">
        <f t="shared" si="14"/>
        <v>T</v>
      </c>
      <c r="AK22" s="45" t="str">
        <f t="shared" si="15"/>
        <v>☻</v>
      </c>
      <c r="AL22" s="45" t="str">
        <f t="shared" si="16"/>
        <v>☺</v>
      </c>
      <c r="AM22" s="45" t="str">
        <f t="shared" si="17"/>
        <v>D</v>
      </c>
      <c r="AN22" s="45" t="str">
        <f t="shared" si="18"/>
        <v>2</v>
      </c>
      <c r="AO22" s="45" t="str">
        <f t="shared" si="19"/>
        <v>D</v>
      </c>
      <c r="AP22" s="45" t="str">
        <f t="shared" si="20"/>
        <v>T</v>
      </c>
      <c r="AQ22" s="45" t="str">
        <f t="shared" si="21"/>
        <v>X</v>
      </c>
      <c r="AR22" s="45" t="str">
        <f t="shared" si="22"/>
        <v>K</v>
      </c>
      <c r="AS22" s="45" t="str">
        <f t="shared" si="23"/>
        <v>D</v>
      </c>
      <c r="AT22" s="45" t="e">
        <f>NA()</f>
        <v>#N/A</v>
      </c>
      <c r="AU22" s="45" t="str">
        <f t="shared" si="24"/>
        <v>X</v>
      </c>
      <c r="AV22" s="45" t="str">
        <f t="shared" si="25"/>
        <v>T</v>
      </c>
      <c r="AW22" s="45" t="str">
        <f t="shared" si="26"/>
        <v>1</v>
      </c>
      <c r="AX22" s="45" t="str">
        <f t="shared" si="27"/>
        <v/>
      </c>
      <c r="AY22" s="45" t="str">
        <f t="shared" si="28"/>
        <v>K</v>
      </c>
      <c r="BK22" s="46"/>
      <c r="BL22" s="46"/>
    </row>
    <row r="23" spans="1:64" ht="19.5" customHeight="1">
      <c r="A23" s="47">
        <v>44065</v>
      </c>
      <c r="B23" s="48" t="str">
        <f t="shared" si="0"/>
        <v>Sat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41" t="str">
        <f>Vzorci_vnosov!$A$14</f>
        <v>☻</v>
      </c>
      <c r="Q23" s="42" t="str">
        <f>Vzorci_vnosov!$A$21</f>
        <v>☺</v>
      </c>
      <c r="R23" s="52"/>
      <c r="S23" s="52"/>
      <c r="T23" s="52" t="s">
        <v>28</v>
      </c>
      <c r="U23" s="78" t="s">
        <v>3</v>
      </c>
      <c r="V23" s="43">
        <f t="shared" si="1"/>
        <v>1</v>
      </c>
      <c r="W23" s="43">
        <f t="shared" si="2"/>
        <v>1</v>
      </c>
      <c r="X23" s="43">
        <f t="shared" si="3"/>
        <v>0</v>
      </c>
      <c r="Y23" s="43">
        <f t="shared" si="4"/>
        <v>0</v>
      </c>
      <c r="Z23" s="43">
        <f t="shared" si="5"/>
        <v>0</v>
      </c>
      <c r="AA23" s="43">
        <f t="shared" si="6"/>
        <v>0</v>
      </c>
      <c r="AB23" s="43">
        <f t="shared" si="7"/>
        <v>0</v>
      </c>
      <c r="AC23" s="43">
        <f t="shared" si="8"/>
        <v>0</v>
      </c>
      <c r="AD23" s="44">
        <f t="shared" si="9"/>
        <v>12</v>
      </c>
      <c r="AE23" s="44">
        <f t="shared" si="10"/>
        <v>0</v>
      </c>
      <c r="AF23" s="43">
        <f t="shared" si="11"/>
        <v>0</v>
      </c>
      <c r="AG23" s="14" t="str">
        <f>Vzorci_vnosov!$A$23</f>
        <v>51☺</v>
      </c>
      <c r="AH23" s="45" t="str">
        <f t="shared" si="12"/>
        <v/>
      </c>
      <c r="AI23" s="45" t="str">
        <f t="shared" si="13"/>
        <v/>
      </c>
      <c r="AJ23" s="45" t="str">
        <f t="shared" si="14"/>
        <v/>
      </c>
      <c r="AK23" s="45" t="str">
        <f t="shared" si="15"/>
        <v/>
      </c>
      <c r="AL23" s="45" t="str">
        <f t="shared" si="16"/>
        <v/>
      </c>
      <c r="AM23" s="45" t="str">
        <f t="shared" si="17"/>
        <v/>
      </c>
      <c r="AN23" s="45" t="str">
        <f t="shared" si="18"/>
        <v/>
      </c>
      <c r="AO23" s="45" t="str">
        <f t="shared" si="19"/>
        <v/>
      </c>
      <c r="AP23" s="45" t="str">
        <f t="shared" si="20"/>
        <v/>
      </c>
      <c r="AQ23" s="45" t="str">
        <f t="shared" si="21"/>
        <v/>
      </c>
      <c r="AR23" s="45" t="str">
        <f t="shared" si="22"/>
        <v/>
      </c>
      <c r="AS23" s="45" t="str">
        <f t="shared" si="23"/>
        <v/>
      </c>
      <c r="AT23" s="45" t="e">
        <f>NA()</f>
        <v>#N/A</v>
      </c>
      <c r="AU23" s="45" t="str">
        <f t="shared" si="24"/>
        <v/>
      </c>
      <c r="AV23" s="45" t="str">
        <f t="shared" si="25"/>
        <v>☻</v>
      </c>
      <c r="AW23" s="45" t="str">
        <f t="shared" si="26"/>
        <v>☺</v>
      </c>
      <c r="AX23" s="45" t="str">
        <f t="shared" si="27"/>
        <v/>
      </c>
      <c r="AY23" s="45" t="str">
        <f t="shared" si="28"/>
        <v/>
      </c>
      <c r="BK23" s="46"/>
      <c r="BL23" s="46"/>
    </row>
    <row r="24" spans="1:64" ht="19.5" customHeight="1">
      <c r="A24" s="47">
        <v>44066</v>
      </c>
      <c r="B24" s="48" t="str">
        <f t="shared" si="0"/>
        <v>Sun</v>
      </c>
      <c r="C24" s="52"/>
      <c r="D24" s="52"/>
      <c r="E24" s="52"/>
      <c r="F24" s="41" t="str">
        <f>Vzorci_vnosov!$A$14</f>
        <v>☻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42" t="str">
        <f>Vzorci_vnosov!$A$21</f>
        <v>☺</v>
      </c>
      <c r="T24" s="52" t="s">
        <v>32</v>
      </c>
      <c r="U24" s="78" t="s">
        <v>3</v>
      </c>
      <c r="V24" s="43">
        <f t="shared" si="1"/>
        <v>1</v>
      </c>
      <c r="W24" s="43">
        <f t="shared" si="2"/>
        <v>1</v>
      </c>
      <c r="X24" s="43">
        <f t="shared" si="3"/>
        <v>0</v>
      </c>
      <c r="Y24" s="43">
        <f t="shared" si="4"/>
        <v>0</v>
      </c>
      <c r="Z24" s="43">
        <f t="shared" si="5"/>
        <v>0</v>
      </c>
      <c r="AA24" s="43">
        <f t="shared" si="6"/>
        <v>0</v>
      </c>
      <c r="AB24" s="43">
        <f t="shared" si="7"/>
        <v>0</v>
      </c>
      <c r="AC24" s="43">
        <f t="shared" si="8"/>
        <v>0</v>
      </c>
      <c r="AD24" s="44">
        <f t="shared" si="9"/>
        <v>12</v>
      </c>
      <c r="AE24" s="44">
        <f t="shared" si="10"/>
        <v>0</v>
      </c>
      <c r="AF24" s="43">
        <f t="shared" si="11"/>
        <v>0</v>
      </c>
      <c r="AG24" s="14" t="str">
        <f>Vzorci_vnosov!$A$24</f>
        <v>52☺</v>
      </c>
      <c r="AH24" s="45" t="str">
        <f t="shared" si="12"/>
        <v/>
      </c>
      <c r="AI24" s="45" t="str">
        <f t="shared" si="13"/>
        <v/>
      </c>
      <c r="AJ24" s="45" t="str">
        <f t="shared" si="14"/>
        <v/>
      </c>
      <c r="AK24" s="45" t="str">
        <f t="shared" si="15"/>
        <v>☻</v>
      </c>
      <c r="AL24" s="45" t="str">
        <f t="shared" si="16"/>
        <v/>
      </c>
      <c r="AM24" s="45" t="str">
        <f t="shared" si="17"/>
        <v/>
      </c>
      <c r="AN24" s="45" t="str">
        <f t="shared" si="18"/>
        <v/>
      </c>
      <c r="AO24" s="45" t="str">
        <f t="shared" si="19"/>
        <v/>
      </c>
      <c r="AP24" s="45" t="str">
        <f t="shared" si="20"/>
        <v/>
      </c>
      <c r="AQ24" s="45" t="str">
        <f t="shared" si="21"/>
        <v/>
      </c>
      <c r="AR24" s="45" t="str">
        <f t="shared" si="22"/>
        <v/>
      </c>
      <c r="AS24" s="45" t="str">
        <f t="shared" si="23"/>
        <v/>
      </c>
      <c r="AT24" s="45" t="e">
        <f>NA()</f>
        <v>#N/A</v>
      </c>
      <c r="AU24" s="45" t="str">
        <f t="shared" si="24"/>
        <v/>
      </c>
      <c r="AV24" s="45" t="str">
        <f t="shared" si="25"/>
        <v/>
      </c>
      <c r="AW24" s="45" t="str">
        <f t="shared" si="26"/>
        <v/>
      </c>
      <c r="AX24" s="45" t="str">
        <f t="shared" si="27"/>
        <v/>
      </c>
      <c r="AY24" s="45" t="str">
        <f t="shared" si="28"/>
        <v>☺</v>
      </c>
      <c r="BK24" s="46"/>
      <c r="BL24" s="46"/>
    </row>
    <row r="25" spans="1:64" ht="19.5" customHeight="1">
      <c r="A25" s="47">
        <v>44067</v>
      </c>
      <c r="B25" s="48" t="str">
        <f t="shared" si="0"/>
        <v>Mon</v>
      </c>
      <c r="C25" s="93" t="s">
        <v>18</v>
      </c>
      <c r="D25" s="50" t="str">
        <f>Vzorci_vnosov!$A$7</f>
        <v>KVIT☻</v>
      </c>
      <c r="E25" s="49" t="str">
        <f>Vzorci_vnosov!$A$12</f>
        <v>D</v>
      </c>
      <c r="F25" s="94" t="s">
        <v>18</v>
      </c>
      <c r="G25" s="58" t="str">
        <f>Vzorci_vnosov!$A$28</f>
        <v>KO</v>
      </c>
      <c r="H25" s="49" t="str">
        <f>Vzorci_vnosov!$A$12</f>
        <v>D</v>
      </c>
      <c r="I25" s="53" t="str">
        <f>Vzorci_vnosov!$A$26</f>
        <v>52¶</v>
      </c>
      <c r="J25" s="49" t="str">
        <f>Vzorci_vnosov!$A$12</f>
        <v>D</v>
      </c>
      <c r="K25" s="49" t="str">
        <f>Vzorci_vnosov!$A$12</f>
        <v>D</v>
      </c>
      <c r="L25" s="49" t="str">
        <f>Vzorci_vnosov!$A$12</f>
        <v>D</v>
      </c>
      <c r="M25" s="49" t="str">
        <f>Vzorci_vnosov!$A$4</f>
        <v>51</v>
      </c>
      <c r="N25" s="49" t="str">
        <f>Vzorci_vnosov!$A$6</f>
        <v>KVIT</v>
      </c>
      <c r="O25" s="93" t="s">
        <v>18</v>
      </c>
      <c r="P25" s="49" t="str">
        <f>Vzorci_vnosov!$A$6</f>
        <v>KVIT</v>
      </c>
      <c r="Q25" s="49" t="str">
        <f>Vzorci_vnosov!$A$5</f>
        <v>52</v>
      </c>
      <c r="R25" s="52"/>
      <c r="S25" s="94" t="s">
        <v>18</v>
      </c>
      <c r="T25" s="52" t="s">
        <v>72</v>
      </c>
      <c r="U25" s="26" t="str">
        <f>Vzorci_vnosov!$C$16</f>
        <v>ŽRJ</v>
      </c>
      <c r="V25" s="43">
        <f t="shared" si="1"/>
        <v>1</v>
      </c>
      <c r="W25" s="43">
        <f t="shared" si="2"/>
        <v>0</v>
      </c>
      <c r="X25" s="43">
        <f t="shared" si="3"/>
        <v>1</v>
      </c>
      <c r="Y25" s="43">
        <f t="shared" si="4"/>
        <v>1</v>
      </c>
      <c r="Z25" s="43">
        <f t="shared" si="5"/>
        <v>0</v>
      </c>
      <c r="AA25" s="43">
        <f t="shared" si="6"/>
        <v>1</v>
      </c>
      <c r="AB25" s="43">
        <f t="shared" si="7"/>
        <v>0</v>
      </c>
      <c r="AC25" s="43">
        <f t="shared" si="8"/>
        <v>3</v>
      </c>
      <c r="AD25" s="44">
        <f t="shared" si="9"/>
        <v>-2</v>
      </c>
      <c r="AE25" s="44">
        <f t="shared" si="10"/>
        <v>4</v>
      </c>
      <c r="AF25" s="43">
        <f t="shared" si="11"/>
        <v>2</v>
      </c>
      <c r="AG25" s="8" t="str">
        <f>Vzorci_vnosov!$A$25</f>
        <v>51¶</v>
      </c>
      <c r="AH25" s="45" t="str">
        <f t="shared" si="12"/>
        <v>X</v>
      </c>
      <c r="AI25" s="45" t="str">
        <f t="shared" si="13"/>
        <v>☻</v>
      </c>
      <c r="AJ25" s="45" t="str">
        <f t="shared" si="14"/>
        <v>D</v>
      </c>
      <c r="AK25" s="45" t="str">
        <f t="shared" si="15"/>
        <v>X</v>
      </c>
      <c r="AL25" s="45" t="str">
        <f t="shared" si="16"/>
        <v>O</v>
      </c>
      <c r="AM25" s="45" t="str">
        <f t="shared" si="17"/>
        <v>D</v>
      </c>
      <c r="AN25" s="45" t="str">
        <f t="shared" si="18"/>
        <v>¶</v>
      </c>
      <c r="AO25" s="45" t="str">
        <f t="shared" si="19"/>
        <v>D</v>
      </c>
      <c r="AP25" s="45" t="str">
        <f t="shared" si="20"/>
        <v>D</v>
      </c>
      <c r="AQ25" s="45" t="str">
        <f t="shared" si="21"/>
        <v>D</v>
      </c>
      <c r="AR25" s="45" t="str">
        <f t="shared" si="22"/>
        <v>1</v>
      </c>
      <c r="AS25" s="45" t="str">
        <f t="shared" si="23"/>
        <v>T</v>
      </c>
      <c r="AT25" s="45" t="e">
        <f>NA()</f>
        <v>#N/A</v>
      </c>
      <c r="AU25" s="45" t="str">
        <f t="shared" si="24"/>
        <v>X</v>
      </c>
      <c r="AV25" s="45" t="str">
        <f t="shared" si="25"/>
        <v>T</v>
      </c>
      <c r="AW25" s="45" t="str">
        <f t="shared" si="26"/>
        <v>2</v>
      </c>
      <c r="AX25" s="45" t="str">
        <f t="shared" si="27"/>
        <v/>
      </c>
      <c r="AY25" s="45" t="str">
        <f t="shared" si="28"/>
        <v>X</v>
      </c>
      <c r="BK25" s="46"/>
      <c r="BL25" s="46"/>
    </row>
    <row r="26" spans="1:64" ht="19.5" customHeight="1">
      <c r="A26" s="47">
        <v>44068</v>
      </c>
      <c r="B26" s="48" t="str">
        <f t="shared" si="0"/>
        <v>Tue</v>
      </c>
      <c r="C26" s="93" t="s">
        <v>18</v>
      </c>
      <c r="D26" s="94" t="s">
        <v>18</v>
      </c>
      <c r="E26" s="49" t="str">
        <f>Vzorci_vnosov!$A$12</f>
        <v>D</v>
      </c>
      <c r="F26" s="49" t="str">
        <f>Vzorci_vnosov!$A$6</f>
        <v>KVIT</v>
      </c>
      <c r="G26" s="58" t="str">
        <f>Vzorci_vnosov!$A$28</f>
        <v>KO</v>
      </c>
      <c r="H26" s="49" t="str">
        <f>Vzorci_vnosov!$A$12</f>
        <v>D</v>
      </c>
      <c r="I26" s="51" t="str">
        <f>Vzorci_vnosov!$A$23</f>
        <v>51☺</v>
      </c>
      <c r="J26" s="49" t="str">
        <f>Vzorci_vnosov!$A$12</f>
        <v>D</v>
      </c>
      <c r="K26" s="49" t="str">
        <f>Vzorci_vnosov!$A$12</f>
        <v>D</v>
      </c>
      <c r="L26" s="49" t="str">
        <f>Vzorci_vnosov!$A$12</f>
        <v>D</v>
      </c>
      <c r="M26" s="49" t="str">
        <f>Vzorci_vnosov!$A$4</f>
        <v>51</v>
      </c>
      <c r="N26" s="53" t="str">
        <f>Vzorci_vnosov!$A$32</f>
        <v>Am</v>
      </c>
      <c r="O26" s="93" t="s">
        <v>18</v>
      </c>
      <c r="P26" s="50" t="str">
        <f>Vzorci_vnosov!$A$7</f>
        <v>KVIT☻</v>
      </c>
      <c r="Q26" s="49" t="str">
        <f>Vzorci_vnosov!$A$5</f>
        <v>52</v>
      </c>
      <c r="R26" s="52"/>
      <c r="S26" s="49" t="str">
        <f>Vzorci_vnosov!$A$12</f>
        <v>D</v>
      </c>
      <c r="T26" s="52" t="s">
        <v>13</v>
      </c>
      <c r="U26" s="26" t="str">
        <f>Vzorci_vnosov!$C$3</f>
        <v>ŠOŠ</v>
      </c>
      <c r="V26" s="43">
        <f t="shared" si="1"/>
        <v>1</v>
      </c>
      <c r="W26" s="43">
        <f t="shared" si="2"/>
        <v>1</v>
      </c>
      <c r="X26" s="43">
        <f t="shared" si="3"/>
        <v>1</v>
      </c>
      <c r="Y26" s="43">
        <f t="shared" si="4"/>
        <v>1</v>
      </c>
      <c r="Z26" s="43">
        <f t="shared" si="5"/>
        <v>0</v>
      </c>
      <c r="AA26" s="43">
        <f t="shared" si="6"/>
        <v>0</v>
      </c>
      <c r="AB26" s="43">
        <f t="shared" si="7"/>
        <v>0</v>
      </c>
      <c r="AC26" s="43">
        <f t="shared" si="8"/>
        <v>2</v>
      </c>
      <c r="AD26" s="44">
        <f t="shared" si="9"/>
        <v>-2</v>
      </c>
      <c r="AE26" s="44">
        <f t="shared" si="10"/>
        <v>3</v>
      </c>
      <c r="AF26" s="43">
        <f t="shared" si="11"/>
        <v>2</v>
      </c>
      <c r="AG26" s="8" t="str">
        <f>Vzorci_vnosov!$A$26</f>
        <v>52¶</v>
      </c>
      <c r="AH26" s="45" t="str">
        <f t="shared" si="12"/>
        <v>X</v>
      </c>
      <c r="AI26" s="45" t="str">
        <f t="shared" si="13"/>
        <v>X</v>
      </c>
      <c r="AJ26" s="45" t="str">
        <f t="shared" si="14"/>
        <v>D</v>
      </c>
      <c r="AK26" s="45" t="str">
        <f t="shared" si="15"/>
        <v>T</v>
      </c>
      <c r="AL26" s="45" t="str">
        <f t="shared" si="16"/>
        <v>O</v>
      </c>
      <c r="AM26" s="45" t="str">
        <f t="shared" si="17"/>
        <v>D</v>
      </c>
      <c r="AN26" s="45" t="str">
        <f t="shared" si="18"/>
        <v>☺</v>
      </c>
      <c r="AO26" s="45" t="str">
        <f t="shared" si="19"/>
        <v>D</v>
      </c>
      <c r="AP26" s="45" t="str">
        <f t="shared" si="20"/>
        <v>D</v>
      </c>
      <c r="AQ26" s="45" t="str">
        <f t="shared" si="21"/>
        <v>D</v>
      </c>
      <c r="AR26" s="45" t="str">
        <f t="shared" si="22"/>
        <v>1</v>
      </c>
      <c r="AS26" s="45" t="str">
        <f t="shared" si="23"/>
        <v>m</v>
      </c>
      <c r="AT26" s="45" t="e">
        <f>NA()</f>
        <v>#N/A</v>
      </c>
      <c r="AU26" s="45" t="str">
        <f t="shared" si="24"/>
        <v>X</v>
      </c>
      <c r="AV26" s="45" t="str">
        <f t="shared" si="25"/>
        <v>☻</v>
      </c>
      <c r="AW26" s="45" t="str">
        <f t="shared" si="26"/>
        <v>2</v>
      </c>
      <c r="AX26" s="45" t="str">
        <f t="shared" si="27"/>
        <v/>
      </c>
      <c r="AY26" s="45" t="str">
        <f t="shared" si="28"/>
        <v>D</v>
      </c>
      <c r="BK26" s="46"/>
      <c r="BL26" s="46"/>
    </row>
    <row r="27" spans="1:64" ht="19.5" customHeight="1">
      <c r="A27" s="47">
        <v>44069</v>
      </c>
      <c r="B27" s="48" t="str">
        <f t="shared" si="0"/>
        <v>Wed</v>
      </c>
      <c r="C27" s="93" t="s">
        <v>18</v>
      </c>
      <c r="D27" s="49" t="str">
        <f>Vzorci_vnosov!$A$6</f>
        <v>KVIT</v>
      </c>
      <c r="E27" s="49" t="str">
        <f>Vzorci_vnosov!$A$12</f>
        <v>D</v>
      </c>
      <c r="F27" s="49" t="str">
        <f>Vzorci_vnosov!$A$6</f>
        <v>KVIT</v>
      </c>
      <c r="G27" s="58" t="str">
        <f>Vzorci_vnosov!$A$28</f>
        <v>KO</v>
      </c>
      <c r="H27" s="49" t="str">
        <f>Vzorci_vnosov!$A$12</f>
        <v>D</v>
      </c>
      <c r="I27" s="94" t="s">
        <v>18</v>
      </c>
      <c r="J27" s="49" t="str">
        <f>Vzorci_vnosov!$A$12</f>
        <v>D</v>
      </c>
      <c r="K27" s="49" t="str">
        <f>Vzorci_vnosov!$A$12</f>
        <v>D</v>
      </c>
      <c r="L27" s="49" t="str">
        <f>Vzorci_vnosov!$A$12</f>
        <v>D</v>
      </c>
      <c r="M27" s="49" t="str">
        <f>Vzorci_vnosov!$A$5</f>
        <v>52</v>
      </c>
      <c r="N27" s="53" t="str">
        <f>Vzorci_vnosov!$A$35</f>
        <v>Ta</v>
      </c>
      <c r="O27" s="93" t="s">
        <v>18</v>
      </c>
      <c r="P27" s="94" t="s">
        <v>18</v>
      </c>
      <c r="Q27" s="51" t="str">
        <f>Vzorci_vnosov!$A$23</f>
        <v>51☺</v>
      </c>
      <c r="R27" s="52"/>
      <c r="S27" s="49" t="str">
        <f>Vzorci_vnosov!$A$12</f>
        <v>D</v>
      </c>
      <c r="T27" s="52" t="s">
        <v>70</v>
      </c>
      <c r="U27" s="26" t="str">
        <f>Vzorci_vnosov!$C$3</f>
        <v>ŠOŠ</v>
      </c>
      <c r="V27" s="43">
        <f t="shared" si="1"/>
        <v>0</v>
      </c>
      <c r="W27" s="43">
        <f t="shared" si="2"/>
        <v>1</v>
      </c>
      <c r="X27" s="43">
        <f t="shared" si="3"/>
        <v>0</v>
      </c>
      <c r="Y27" s="43">
        <f t="shared" si="4"/>
        <v>1</v>
      </c>
      <c r="Z27" s="43">
        <f t="shared" si="5"/>
        <v>0</v>
      </c>
      <c r="AA27" s="43">
        <f t="shared" si="6"/>
        <v>0</v>
      </c>
      <c r="AB27" s="43">
        <f t="shared" si="7"/>
        <v>0</v>
      </c>
      <c r="AC27" s="43">
        <f t="shared" si="8"/>
        <v>2</v>
      </c>
      <c r="AD27" s="44">
        <f t="shared" si="9"/>
        <v>-2</v>
      </c>
      <c r="AE27" s="44">
        <f t="shared" si="10"/>
        <v>4</v>
      </c>
      <c r="AF27" s="43">
        <f t="shared" si="11"/>
        <v>1</v>
      </c>
      <c r="AG27" s="15" t="str">
        <f>Vzorci_vnosov!$A$27</f>
        <v>KVIT☺</v>
      </c>
      <c r="AH27" s="45" t="str">
        <f t="shared" si="12"/>
        <v>X</v>
      </c>
      <c r="AI27" s="45" t="str">
        <f t="shared" si="13"/>
        <v>T</v>
      </c>
      <c r="AJ27" s="45" t="str">
        <f t="shared" si="14"/>
        <v>D</v>
      </c>
      <c r="AK27" s="45" t="str">
        <f t="shared" si="15"/>
        <v>T</v>
      </c>
      <c r="AL27" s="45" t="str">
        <f t="shared" si="16"/>
        <v>O</v>
      </c>
      <c r="AM27" s="45" t="str">
        <f t="shared" si="17"/>
        <v>D</v>
      </c>
      <c r="AN27" s="45" t="str">
        <f t="shared" si="18"/>
        <v>X</v>
      </c>
      <c r="AO27" s="45" t="str">
        <f t="shared" si="19"/>
        <v>D</v>
      </c>
      <c r="AP27" s="45" t="str">
        <f t="shared" si="20"/>
        <v>D</v>
      </c>
      <c r="AQ27" s="45" t="str">
        <f t="shared" si="21"/>
        <v>D</v>
      </c>
      <c r="AR27" s="45" t="str">
        <f t="shared" si="22"/>
        <v>2</v>
      </c>
      <c r="AS27" s="45" t="str">
        <f t="shared" si="23"/>
        <v>a</v>
      </c>
      <c r="AT27" s="45" t="e">
        <f>NA()</f>
        <v>#N/A</v>
      </c>
      <c r="AU27" s="45" t="str">
        <f t="shared" si="24"/>
        <v>X</v>
      </c>
      <c r="AV27" s="45" t="str">
        <f t="shared" si="25"/>
        <v>X</v>
      </c>
      <c r="AW27" s="45" t="str">
        <f t="shared" si="26"/>
        <v>☺</v>
      </c>
      <c r="AX27" s="45" t="str">
        <f t="shared" si="27"/>
        <v/>
      </c>
      <c r="AY27" s="45" t="str">
        <f t="shared" si="28"/>
        <v>D</v>
      </c>
      <c r="BK27" s="46"/>
      <c r="BL27" s="46"/>
    </row>
    <row r="28" spans="1:64" ht="19.5" customHeight="1">
      <c r="A28" s="47">
        <v>44070</v>
      </c>
      <c r="B28" s="48" t="str">
        <f t="shared" si="0"/>
        <v>Thu</v>
      </c>
      <c r="C28" s="93" t="s">
        <v>18</v>
      </c>
      <c r="D28" s="52" t="s">
        <v>75</v>
      </c>
      <c r="E28" s="49" t="str">
        <f>Vzorci_vnosov!$A$12</f>
        <v>D</v>
      </c>
      <c r="F28" s="50" t="str">
        <f>Vzorci_vnosov!$A$7</f>
        <v>KVIT☻</v>
      </c>
      <c r="G28" s="53" t="str">
        <f>Vzorci_vnosov!$A$26</f>
        <v>52¶</v>
      </c>
      <c r="H28" s="49" t="str">
        <f>Vzorci_vnosov!$A$12</f>
        <v>D</v>
      </c>
      <c r="I28" s="49" t="str">
        <f>Vzorci_vnosov!$A$5</f>
        <v>52</v>
      </c>
      <c r="J28" s="49" t="str">
        <f>Vzorci_vnosov!$A$12</f>
        <v>D</v>
      </c>
      <c r="K28" s="49" t="str">
        <f>Vzorci_vnosov!$A$12</f>
        <v>D</v>
      </c>
      <c r="L28" s="49" t="str">
        <f>Vzorci_vnosov!$A$12</f>
        <v>D</v>
      </c>
      <c r="M28" s="49" t="str">
        <f>Vzorci_vnosov!$A$4</f>
        <v>51</v>
      </c>
      <c r="N28" s="81" t="str">
        <f>Vzorci_vnosov!$A$27</f>
        <v>KVIT☺</v>
      </c>
      <c r="O28" s="93" t="s">
        <v>18</v>
      </c>
      <c r="P28" s="49" t="str">
        <f>Vzorci_vnosov!$A$6</f>
        <v>KVIT</v>
      </c>
      <c r="Q28" s="94" t="s">
        <v>18</v>
      </c>
      <c r="R28" s="52"/>
      <c r="S28" s="49" t="str">
        <f>Vzorci_vnosov!$A$12</f>
        <v>D</v>
      </c>
      <c r="T28" s="52" t="s">
        <v>23</v>
      </c>
      <c r="U28" s="26" t="str">
        <f>Vzorci_vnosov!$C$3</f>
        <v>ŠOŠ</v>
      </c>
      <c r="V28" s="43">
        <f t="shared" si="1"/>
        <v>1</v>
      </c>
      <c r="W28" s="43">
        <f t="shared" si="2"/>
        <v>1</v>
      </c>
      <c r="X28" s="43">
        <f t="shared" si="3"/>
        <v>1</v>
      </c>
      <c r="Y28" s="43">
        <f t="shared" si="4"/>
        <v>1</v>
      </c>
      <c r="Z28" s="43">
        <f t="shared" si="5"/>
        <v>0</v>
      </c>
      <c r="AA28" s="43">
        <f t="shared" si="6"/>
        <v>1</v>
      </c>
      <c r="AB28" s="43">
        <f t="shared" si="7"/>
        <v>0</v>
      </c>
      <c r="AC28" s="43">
        <f t="shared" si="8"/>
        <v>2</v>
      </c>
      <c r="AD28" s="44">
        <f t="shared" si="9"/>
        <v>-2</v>
      </c>
      <c r="AE28" s="44">
        <f t="shared" si="10"/>
        <v>3</v>
      </c>
      <c r="AF28" s="43">
        <f t="shared" si="11"/>
        <v>2</v>
      </c>
      <c r="AG28" s="16" t="str">
        <f>Vzorci_vnosov!$A$28</f>
        <v>KO</v>
      </c>
      <c r="AH28" s="45" t="str">
        <f t="shared" si="12"/>
        <v>X</v>
      </c>
      <c r="AI28" s="45" t="str">
        <f t="shared" si="13"/>
        <v>F</v>
      </c>
      <c r="AJ28" s="45" t="str">
        <f t="shared" si="14"/>
        <v>D</v>
      </c>
      <c r="AK28" s="45" t="str">
        <f t="shared" si="15"/>
        <v>☻</v>
      </c>
      <c r="AL28" s="45" t="str">
        <f t="shared" si="16"/>
        <v>¶</v>
      </c>
      <c r="AM28" s="45" t="str">
        <f t="shared" si="17"/>
        <v>D</v>
      </c>
      <c r="AN28" s="45" t="str">
        <f t="shared" si="18"/>
        <v>2</v>
      </c>
      <c r="AO28" s="45" t="str">
        <f t="shared" si="19"/>
        <v>D</v>
      </c>
      <c r="AP28" s="45" t="str">
        <f t="shared" si="20"/>
        <v>D</v>
      </c>
      <c r="AQ28" s="45" t="str">
        <f t="shared" si="21"/>
        <v>D</v>
      </c>
      <c r="AR28" s="45" t="str">
        <f t="shared" si="22"/>
        <v>1</v>
      </c>
      <c r="AS28" s="45" t="str">
        <f t="shared" si="23"/>
        <v>☺</v>
      </c>
      <c r="AT28" s="45" t="e">
        <f>NA()</f>
        <v>#N/A</v>
      </c>
      <c r="AU28" s="45" t="str">
        <f t="shared" si="24"/>
        <v>X</v>
      </c>
      <c r="AV28" s="45" t="str">
        <f t="shared" si="25"/>
        <v>T</v>
      </c>
      <c r="AW28" s="45" t="str">
        <f t="shared" si="26"/>
        <v>X</v>
      </c>
      <c r="AX28" s="45" t="str">
        <f t="shared" si="27"/>
        <v/>
      </c>
      <c r="AY28" s="45" t="str">
        <f t="shared" si="28"/>
        <v>D</v>
      </c>
      <c r="BK28" s="46"/>
      <c r="BL28" s="46"/>
    </row>
    <row r="29" spans="1:64" ht="19.5" customHeight="1">
      <c r="A29" s="47">
        <v>44071</v>
      </c>
      <c r="B29" s="48" t="str">
        <f t="shared" si="0"/>
        <v>Fri</v>
      </c>
      <c r="C29" s="93" t="s">
        <v>18</v>
      </c>
      <c r="D29" s="50" t="str">
        <f>Vzorci_vnosov!$A$7</f>
        <v>KVIT☻</v>
      </c>
      <c r="E29" s="49" t="str">
        <f>Vzorci_vnosov!$A$12</f>
        <v>D</v>
      </c>
      <c r="F29" s="94" t="s">
        <v>18</v>
      </c>
      <c r="G29" s="51" t="str">
        <f>Vzorci_vnosov!$A$23</f>
        <v>51☺</v>
      </c>
      <c r="H29" s="49" t="str">
        <f>Vzorci_vnosov!$A$12</f>
        <v>D</v>
      </c>
      <c r="I29" s="49" t="str">
        <f>Vzorci_vnosov!$A$4</f>
        <v>51</v>
      </c>
      <c r="J29" s="49" t="str">
        <f>Vzorci_vnosov!$A$12</f>
        <v>D</v>
      </c>
      <c r="K29" s="49" t="str">
        <f>Vzorci_vnosov!$A$12</f>
        <v>D</v>
      </c>
      <c r="L29" s="49" t="str">
        <f>Vzorci_vnosov!$A$12</f>
        <v>D</v>
      </c>
      <c r="M29" s="49" t="str">
        <f>Vzorci_vnosov!$A$5</f>
        <v>52</v>
      </c>
      <c r="N29" s="94" t="s">
        <v>18</v>
      </c>
      <c r="O29" s="93" t="s">
        <v>18</v>
      </c>
      <c r="P29" s="49" t="str">
        <f>Vzorci_vnosov!$A$6</f>
        <v>KVIT</v>
      </c>
      <c r="Q29" s="49" t="str">
        <f>Vzorci_vnosov!$A$12</f>
        <v>D</v>
      </c>
      <c r="R29" s="52"/>
      <c r="S29" s="49" t="str">
        <f>Vzorci_vnosov!$A$12</f>
        <v>D</v>
      </c>
      <c r="T29" s="52" t="s">
        <v>9</v>
      </c>
      <c r="U29" s="26" t="str">
        <f>Vzorci_vnosov!$C$8</f>
        <v>BOŽ</v>
      </c>
      <c r="V29" s="43">
        <f t="shared" si="1"/>
        <v>1</v>
      </c>
      <c r="W29" s="43">
        <f t="shared" si="2"/>
        <v>1</v>
      </c>
      <c r="X29" s="43">
        <f t="shared" si="3"/>
        <v>1</v>
      </c>
      <c r="Y29" s="43">
        <f t="shared" si="4"/>
        <v>1</v>
      </c>
      <c r="Z29" s="43">
        <f t="shared" si="5"/>
        <v>0</v>
      </c>
      <c r="AA29" s="43">
        <f t="shared" si="6"/>
        <v>0</v>
      </c>
      <c r="AB29" s="43">
        <f t="shared" si="7"/>
        <v>0</v>
      </c>
      <c r="AC29" s="43">
        <f t="shared" si="8"/>
        <v>2</v>
      </c>
      <c r="AD29" s="44">
        <f t="shared" si="9"/>
        <v>-2</v>
      </c>
      <c r="AE29" s="44">
        <f t="shared" si="10"/>
        <v>4</v>
      </c>
      <c r="AF29" s="43">
        <f t="shared" si="11"/>
        <v>2</v>
      </c>
      <c r="AG29" s="16" t="str">
        <f>Vzorci_vnosov!$A$29</f>
        <v>Rt</v>
      </c>
      <c r="AH29" s="45" t="str">
        <f t="shared" si="12"/>
        <v>X</v>
      </c>
      <c r="AI29" s="45" t="str">
        <f t="shared" si="13"/>
        <v>☻</v>
      </c>
      <c r="AJ29" s="45" t="str">
        <f t="shared" si="14"/>
        <v>D</v>
      </c>
      <c r="AK29" s="45" t="str">
        <f t="shared" si="15"/>
        <v>X</v>
      </c>
      <c r="AL29" s="45" t="str">
        <f t="shared" si="16"/>
        <v>☺</v>
      </c>
      <c r="AM29" s="45" t="str">
        <f t="shared" si="17"/>
        <v>D</v>
      </c>
      <c r="AN29" s="45" t="str">
        <f t="shared" si="18"/>
        <v>1</v>
      </c>
      <c r="AO29" s="45" t="str">
        <f t="shared" si="19"/>
        <v>D</v>
      </c>
      <c r="AP29" s="45" t="str">
        <f t="shared" si="20"/>
        <v>D</v>
      </c>
      <c r="AQ29" s="45" t="str">
        <f t="shared" si="21"/>
        <v>D</v>
      </c>
      <c r="AR29" s="45" t="str">
        <f t="shared" si="22"/>
        <v>2</v>
      </c>
      <c r="AS29" s="45" t="str">
        <f t="shared" si="23"/>
        <v>X</v>
      </c>
      <c r="AT29" s="45" t="e">
        <f>NA()</f>
        <v>#N/A</v>
      </c>
      <c r="AU29" s="45" t="str">
        <f t="shared" si="24"/>
        <v>X</v>
      </c>
      <c r="AV29" s="45" t="str">
        <f t="shared" si="25"/>
        <v>T</v>
      </c>
      <c r="AW29" s="45" t="str">
        <f t="shared" si="26"/>
        <v>D</v>
      </c>
      <c r="AX29" s="45" t="str">
        <f t="shared" si="27"/>
        <v/>
      </c>
      <c r="AY29" s="45" t="str">
        <f t="shared" si="28"/>
        <v>D</v>
      </c>
      <c r="BK29" s="46"/>
      <c r="BL29" s="46"/>
    </row>
    <row r="30" spans="1:64" ht="19.5" customHeight="1">
      <c r="A30" s="47">
        <v>44072</v>
      </c>
      <c r="B30" s="48" t="str">
        <f t="shared" si="0"/>
        <v>Sat</v>
      </c>
      <c r="C30" s="52"/>
      <c r="D30" s="41" t="str">
        <f>Vzorci_vnosov!$A$14</f>
        <v>☻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 t="s">
        <v>73</v>
      </c>
      <c r="U30" s="78" t="s">
        <v>27</v>
      </c>
      <c r="V30" s="43">
        <f t="shared" si="1"/>
        <v>1</v>
      </c>
      <c r="W30" s="43">
        <f t="shared" si="2"/>
        <v>0</v>
      </c>
      <c r="X30" s="43">
        <f t="shared" si="3"/>
        <v>0</v>
      </c>
      <c r="Y30" s="43">
        <f t="shared" si="4"/>
        <v>0</v>
      </c>
      <c r="Z30" s="43">
        <f t="shared" si="5"/>
        <v>0</v>
      </c>
      <c r="AA30" s="43">
        <f t="shared" si="6"/>
        <v>0</v>
      </c>
      <c r="AB30" s="43">
        <f t="shared" si="7"/>
        <v>0</v>
      </c>
      <c r="AC30" s="43">
        <f t="shared" si="8"/>
        <v>0</v>
      </c>
      <c r="AD30" s="44">
        <f t="shared" si="9"/>
        <v>13</v>
      </c>
      <c r="AE30" s="44">
        <f t="shared" si="10"/>
        <v>0</v>
      </c>
      <c r="AF30" s="43">
        <f t="shared" si="11"/>
        <v>0</v>
      </c>
      <c r="AG30" s="5" t="str">
        <f>Vzorci_vnosov!$A$30</f>
        <v>Rt☻</v>
      </c>
      <c r="AH30" s="45" t="str">
        <f t="shared" si="12"/>
        <v/>
      </c>
      <c r="AI30" s="45" t="str">
        <f t="shared" si="13"/>
        <v>☻</v>
      </c>
      <c r="AJ30" s="45" t="str">
        <f t="shared" si="14"/>
        <v/>
      </c>
      <c r="AK30" s="45" t="str">
        <f t="shared" si="15"/>
        <v/>
      </c>
      <c r="AL30" s="45" t="str">
        <f t="shared" si="16"/>
        <v/>
      </c>
      <c r="AM30" s="45" t="str">
        <f t="shared" si="17"/>
        <v/>
      </c>
      <c r="AN30" s="45" t="str">
        <f t="shared" si="18"/>
        <v/>
      </c>
      <c r="AO30" s="45" t="str">
        <f t="shared" si="19"/>
        <v/>
      </c>
      <c r="AP30" s="45" t="str">
        <f t="shared" si="20"/>
        <v/>
      </c>
      <c r="AQ30" s="45" t="str">
        <f t="shared" si="21"/>
        <v/>
      </c>
      <c r="AR30" s="45" t="str">
        <f t="shared" si="22"/>
        <v/>
      </c>
      <c r="AS30" s="45" t="str">
        <f t="shared" si="23"/>
        <v/>
      </c>
      <c r="AT30" s="45" t="e">
        <f>NA()</f>
        <v>#N/A</v>
      </c>
      <c r="AU30" s="45" t="str">
        <f t="shared" si="24"/>
        <v/>
      </c>
      <c r="AV30" s="45" t="str">
        <f t="shared" si="25"/>
        <v/>
      </c>
      <c r="AW30" s="45" t="str">
        <f t="shared" si="26"/>
        <v/>
      </c>
      <c r="AX30" s="45" t="str">
        <f t="shared" si="27"/>
        <v/>
      </c>
      <c r="AY30" s="45" t="str">
        <f t="shared" si="28"/>
        <v/>
      </c>
      <c r="BK30" s="46"/>
      <c r="BL30" s="46"/>
    </row>
    <row r="31" spans="1:64" ht="19.5" customHeight="1">
      <c r="A31" s="47">
        <v>44073</v>
      </c>
      <c r="B31" s="48" t="str">
        <f t="shared" si="0"/>
        <v>Sun</v>
      </c>
      <c r="C31" s="52"/>
      <c r="D31" s="52"/>
      <c r="E31" s="52"/>
      <c r="F31" s="52"/>
      <c r="G31" s="52"/>
      <c r="H31" s="52"/>
      <c r="I31" s="42" t="str">
        <f>Vzorci_vnosov!$A$21</f>
        <v>☺</v>
      </c>
      <c r="J31" s="52"/>
      <c r="K31" s="52"/>
      <c r="L31" s="52"/>
      <c r="M31" s="52"/>
      <c r="N31" s="52"/>
      <c r="O31" s="52"/>
      <c r="P31" s="41" t="str">
        <f>Vzorci_vnosov!$A$14</f>
        <v>☻</v>
      </c>
      <c r="Q31" s="52"/>
      <c r="R31" s="52"/>
      <c r="S31" s="52"/>
      <c r="T31" s="52" t="s">
        <v>92</v>
      </c>
      <c r="U31" s="78" t="s">
        <v>23</v>
      </c>
      <c r="V31" s="43">
        <f t="shared" si="1"/>
        <v>1</v>
      </c>
      <c r="W31" s="43">
        <f t="shared" si="2"/>
        <v>1</v>
      </c>
      <c r="X31" s="43">
        <f t="shared" si="3"/>
        <v>0</v>
      </c>
      <c r="Y31" s="43">
        <f t="shared" si="4"/>
        <v>0</v>
      </c>
      <c r="Z31" s="43">
        <f t="shared" si="5"/>
        <v>0</v>
      </c>
      <c r="AA31" s="43">
        <f t="shared" si="6"/>
        <v>0</v>
      </c>
      <c r="AB31" s="43">
        <f t="shared" si="7"/>
        <v>0</v>
      </c>
      <c r="AC31" s="43">
        <f t="shared" si="8"/>
        <v>0</v>
      </c>
      <c r="AD31" s="44">
        <f t="shared" si="9"/>
        <v>12</v>
      </c>
      <c r="AE31" s="44">
        <f t="shared" si="10"/>
        <v>0</v>
      </c>
      <c r="AF31" s="43">
        <f t="shared" si="11"/>
        <v>0</v>
      </c>
      <c r="AG31" s="17" t="str">
        <f>Vzorci_vnosov!$A$31</f>
        <v>Rt☺</v>
      </c>
      <c r="AH31" s="45" t="str">
        <f t="shared" si="12"/>
        <v/>
      </c>
      <c r="AI31" s="45" t="str">
        <f t="shared" si="13"/>
        <v/>
      </c>
      <c r="AJ31" s="45" t="str">
        <f t="shared" si="14"/>
        <v/>
      </c>
      <c r="AK31" s="45" t="str">
        <f t="shared" si="15"/>
        <v/>
      </c>
      <c r="AL31" s="45" t="str">
        <f t="shared" si="16"/>
        <v/>
      </c>
      <c r="AM31" s="45" t="str">
        <f t="shared" si="17"/>
        <v/>
      </c>
      <c r="AN31" s="45" t="str">
        <f t="shared" si="18"/>
        <v>☺</v>
      </c>
      <c r="AO31" s="45" t="str">
        <f t="shared" si="19"/>
        <v/>
      </c>
      <c r="AP31" s="45" t="str">
        <f t="shared" si="20"/>
        <v/>
      </c>
      <c r="AQ31" s="45" t="str">
        <f t="shared" si="21"/>
        <v/>
      </c>
      <c r="AR31" s="45" t="str">
        <f t="shared" si="22"/>
        <v/>
      </c>
      <c r="AS31" s="45" t="str">
        <f t="shared" si="23"/>
        <v/>
      </c>
      <c r="AT31" s="45" t="e">
        <f>NA()</f>
        <v>#N/A</v>
      </c>
      <c r="AU31" s="45" t="str">
        <f t="shared" si="24"/>
        <v/>
      </c>
      <c r="AV31" s="45" t="str">
        <f t="shared" si="25"/>
        <v>☻</v>
      </c>
      <c r="AW31" s="45" t="str">
        <f t="shared" si="26"/>
        <v/>
      </c>
      <c r="AX31" s="45" t="str">
        <f t="shared" si="27"/>
        <v/>
      </c>
      <c r="AY31" s="45" t="str">
        <f t="shared" si="28"/>
        <v/>
      </c>
      <c r="BK31" s="46"/>
      <c r="BL31" s="46"/>
    </row>
    <row r="32" spans="1:64" ht="19.5" customHeight="1">
      <c r="A32" s="47">
        <v>44074</v>
      </c>
      <c r="B32" s="48" t="str">
        <f t="shared" si="0"/>
        <v>Mon</v>
      </c>
      <c r="C32" s="93" t="s">
        <v>18</v>
      </c>
      <c r="D32" s="49" t="str">
        <f>Vzorci_vnosov!$A$12</f>
        <v>D</v>
      </c>
      <c r="E32" s="49" t="str">
        <f>Vzorci_vnosov!$A$12</f>
        <v>D</v>
      </c>
      <c r="F32" s="50" t="str">
        <f>Vzorci_vnosov!$A$7</f>
        <v>KVIT☻</v>
      </c>
      <c r="G32" s="58" t="str">
        <f>Vzorci_vnosov!$A$28</f>
        <v>KO</v>
      </c>
      <c r="H32" s="49" t="str">
        <f>Vzorci_vnosov!$A$4</f>
        <v>51</v>
      </c>
      <c r="I32" s="94" t="s">
        <v>18</v>
      </c>
      <c r="J32" s="49" t="str">
        <f>Vzorci_vnosov!$A$12</f>
        <v>D</v>
      </c>
      <c r="K32" s="49" t="str">
        <f>Vzorci_vnosov!$A$12</f>
        <v>D</v>
      </c>
      <c r="L32" s="49" t="str">
        <f>Vzorci_vnosov!$A$12</f>
        <v>D</v>
      </c>
      <c r="M32" s="49" t="str">
        <f>Vzorci_vnosov!$A$5</f>
        <v>52</v>
      </c>
      <c r="N32" s="49" t="str">
        <f>Vzorci_vnosov!$A$6</f>
        <v>KVIT</v>
      </c>
      <c r="O32" s="93" t="s">
        <v>18</v>
      </c>
      <c r="P32" s="94" t="s">
        <v>18</v>
      </c>
      <c r="Q32" s="49" t="str">
        <f>Vzorci_vnosov!$A$12</f>
        <v>D</v>
      </c>
      <c r="R32" s="52"/>
      <c r="S32" s="49" t="str">
        <f>Vzorci_vnosov!$A$12</f>
        <v>D</v>
      </c>
      <c r="T32" s="52" t="s">
        <v>71</v>
      </c>
      <c r="U32" s="78" t="s">
        <v>23</v>
      </c>
      <c r="V32" s="43">
        <f t="shared" si="1"/>
        <v>1</v>
      </c>
      <c r="W32" s="43">
        <f t="shared" si="2"/>
        <v>0</v>
      </c>
      <c r="X32" s="43">
        <f t="shared" si="3"/>
        <v>1</v>
      </c>
      <c r="Y32" s="43">
        <f t="shared" si="4"/>
        <v>1</v>
      </c>
      <c r="Z32" s="43">
        <f t="shared" si="5"/>
        <v>0</v>
      </c>
      <c r="AA32" s="43">
        <f t="shared" si="6"/>
        <v>0</v>
      </c>
      <c r="AB32" s="43">
        <f t="shared" si="7"/>
        <v>0</v>
      </c>
      <c r="AC32" s="43">
        <f t="shared" si="8"/>
        <v>2</v>
      </c>
      <c r="AD32" s="44">
        <f t="shared" si="9"/>
        <v>-2</v>
      </c>
      <c r="AE32" s="44">
        <f t="shared" si="10"/>
        <v>4</v>
      </c>
      <c r="AF32" s="43">
        <f t="shared" si="11"/>
        <v>2</v>
      </c>
      <c r="AG32" s="8" t="str">
        <f>Vzorci_vnosov!$A$32</f>
        <v>Am</v>
      </c>
      <c r="AH32" s="45" t="str">
        <f t="shared" si="12"/>
        <v>X</v>
      </c>
      <c r="AI32" s="45" t="str">
        <f t="shared" si="13"/>
        <v>D</v>
      </c>
      <c r="AJ32" s="45" t="str">
        <f t="shared" si="14"/>
        <v>D</v>
      </c>
      <c r="AK32" s="45" t="str">
        <f t="shared" si="15"/>
        <v>☻</v>
      </c>
      <c r="AL32" s="45" t="str">
        <f t="shared" si="16"/>
        <v>O</v>
      </c>
      <c r="AM32" s="45" t="str">
        <f t="shared" si="17"/>
        <v>1</v>
      </c>
      <c r="AN32" s="45" t="str">
        <f t="shared" si="18"/>
        <v>X</v>
      </c>
      <c r="AO32" s="45" t="str">
        <f t="shared" si="19"/>
        <v>D</v>
      </c>
      <c r="AP32" s="45" t="str">
        <f t="shared" si="20"/>
        <v>D</v>
      </c>
      <c r="AQ32" s="45" t="str">
        <f t="shared" si="21"/>
        <v>D</v>
      </c>
      <c r="AR32" s="45" t="str">
        <f t="shared" si="22"/>
        <v>2</v>
      </c>
      <c r="AS32" s="45" t="str">
        <f t="shared" si="23"/>
        <v>T</v>
      </c>
      <c r="AT32" s="45" t="e">
        <f>NA()</f>
        <v>#N/A</v>
      </c>
      <c r="AU32" s="45" t="str">
        <f t="shared" si="24"/>
        <v>X</v>
      </c>
      <c r="AV32" s="45" t="str">
        <f t="shared" si="25"/>
        <v>X</v>
      </c>
      <c r="AW32" s="45" t="str">
        <f t="shared" si="26"/>
        <v>D</v>
      </c>
      <c r="AX32" s="45" t="str">
        <f t="shared" si="27"/>
        <v/>
      </c>
      <c r="AY32" s="45" t="str">
        <f t="shared" si="28"/>
        <v>D</v>
      </c>
      <c r="BK32" s="46"/>
      <c r="BL32" s="46"/>
    </row>
    <row r="33" spans="1:64" ht="12.75" customHeight="1">
      <c r="AG33" s="5" t="str">
        <f>Vzorci_vnosov!$A$33</f>
        <v>Am☻</v>
      </c>
    </row>
    <row r="34" spans="1:64" ht="12.75" customHeight="1">
      <c r="C34" s="6">
        <f>$C$1</f>
        <v>0</v>
      </c>
      <c r="D34" s="6" t="str">
        <f>$D$1</f>
        <v>ŠOŠ</v>
      </c>
      <c r="E34" s="6" t="str">
        <f>$E$1</f>
        <v>PIN</v>
      </c>
      <c r="F34" s="6" t="str">
        <f>$F$1</f>
        <v>KON</v>
      </c>
      <c r="G34" s="6" t="str">
        <f>$G$1</f>
        <v>ORO</v>
      </c>
      <c r="H34" s="6" t="str">
        <f>$H$1</f>
        <v>MIO</v>
      </c>
      <c r="I34" s="6" t="str">
        <f>$I$1</f>
        <v>BOŽ</v>
      </c>
      <c r="J34" s="6" t="str">
        <f>$J$1</f>
        <v>TOM</v>
      </c>
      <c r="K34" s="6" t="str">
        <f>$K$1</f>
        <v>MŠŠ</v>
      </c>
      <c r="L34" s="6" t="str">
        <f>$L$1</f>
        <v>ŽIV</v>
      </c>
      <c r="M34" s="6" t="str">
        <f>$M$1</f>
        <v>TAL</v>
      </c>
      <c r="N34" s="6" t="str">
        <f>$N$1</f>
        <v>PIR</v>
      </c>
      <c r="O34" s="6">
        <f>$O$1</f>
        <v>0</v>
      </c>
      <c r="P34" s="6" t="str">
        <f>$P$1</f>
        <v>BUT</v>
      </c>
      <c r="Q34" s="6" t="str">
        <f>$Q$1</f>
        <v>ŽRJ</v>
      </c>
      <c r="R34" s="6" t="str">
        <f>$R$1</f>
        <v>NOV3</v>
      </c>
      <c r="S34" s="6" t="str">
        <f>$S$1</f>
        <v>JNK</v>
      </c>
      <c r="AG34" s="17" t="str">
        <f>Vzorci_vnosov!$A$34</f>
        <v>Am☺</v>
      </c>
    </row>
    <row r="35" spans="1:64" ht="17" customHeight="1">
      <c r="B35" s="64" t="str">
        <f>Vzorci_vnosov!$A$20</f>
        <v>☺</v>
      </c>
      <c r="C35" s="65">
        <f t="shared" ref="C35:N35" si="29">COUNTIF(AH2:AH32,"☺")</f>
        <v>0</v>
      </c>
      <c r="D35" s="65">
        <f t="shared" si="29"/>
        <v>0</v>
      </c>
      <c r="E35" s="65">
        <f t="shared" si="29"/>
        <v>0</v>
      </c>
      <c r="F35" s="65">
        <f t="shared" si="29"/>
        <v>0</v>
      </c>
      <c r="G35" s="65">
        <f t="shared" si="29"/>
        <v>3</v>
      </c>
      <c r="H35" s="65">
        <f t="shared" si="29"/>
        <v>3</v>
      </c>
      <c r="I35" s="65">
        <f t="shared" si="29"/>
        <v>5</v>
      </c>
      <c r="J35" s="65">
        <f t="shared" si="29"/>
        <v>0</v>
      </c>
      <c r="K35" s="65">
        <f t="shared" si="29"/>
        <v>0</v>
      </c>
      <c r="L35" s="65">
        <f t="shared" si="29"/>
        <v>4</v>
      </c>
      <c r="M35" s="65">
        <f t="shared" si="29"/>
        <v>0</v>
      </c>
      <c r="N35" s="65">
        <f t="shared" si="29"/>
        <v>3</v>
      </c>
      <c r="O35" s="65">
        <f>COUNTIF(AU2:AU32,"☺")</f>
        <v>0</v>
      </c>
      <c r="P35" s="65">
        <f>COUNTIF(AV2:AV32,"☺")</f>
        <v>1</v>
      </c>
      <c r="Q35" s="65">
        <f>COUNTIF(AW2:AW32,"☺")</f>
        <v>4</v>
      </c>
      <c r="R35" s="65">
        <f>COUNTIF(AX2:AX32,"☺")</f>
        <v>0</v>
      </c>
      <c r="S35" s="65">
        <f>COUNTIF(AY2:AY32,"☺")</f>
        <v>4</v>
      </c>
      <c r="AG35" s="8" t="str">
        <f>Vzorci_vnosov!$A$35</f>
        <v>Ta</v>
      </c>
    </row>
    <row r="36" spans="1:64" ht="17" customHeight="1">
      <c r="A36" s="66"/>
      <c r="B36" s="8" t="str">
        <f>Vzorci_vnosov!$A$16</f>
        <v>☻</v>
      </c>
      <c r="C36" s="65">
        <f t="shared" ref="C36:N36" si="30">COUNTIF(AH2:AH32,"☻")</f>
        <v>0</v>
      </c>
      <c r="D36" s="65">
        <f t="shared" si="30"/>
        <v>4</v>
      </c>
      <c r="E36" s="65">
        <f t="shared" si="30"/>
        <v>4</v>
      </c>
      <c r="F36" s="65">
        <f t="shared" si="30"/>
        <v>5</v>
      </c>
      <c r="G36" s="65">
        <f t="shared" si="30"/>
        <v>0</v>
      </c>
      <c r="H36" s="65">
        <f t="shared" si="30"/>
        <v>0</v>
      </c>
      <c r="I36" s="65">
        <f t="shared" si="30"/>
        <v>0</v>
      </c>
      <c r="J36" s="65">
        <f t="shared" si="30"/>
        <v>2</v>
      </c>
      <c r="K36" s="65">
        <f t="shared" si="30"/>
        <v>4</v>
      </c>
      <c r="L36" s="65">
        <f t="shared" si="30"/>
        <v>0</v>
      </c>
      <c r="M36" s="65">
        <f t="shared" si="30"/>
        <v>0</v>
      </c>
      <c r="N36" s="65">
        <f t="shared" si="30"/>
        <v>3</v>
      </c>
      <c r="O36" s="65">
        <f>COUNTIF(AU2:AU32,"☻")</f>
        <v>0</v>
      </c>
      <c r="P36" s="65">
        <f>COUNTIF(AV2:AV32,"☻")</f>
        <v>3</v>
      </c>
      <c r="Q36" s="65">
        <f>COUNTIF(AW2:AW32,"☻")</f>
        <v>0</v>
      </c>
      <c r="R36" s="65">
        <f>COUNTIF(AX2:AX32,"☻")</f>
        <v>0</v>
      </c>
      <c r="S36" s="65">
        <f>COUNTIF(AY2:AY32,"☻")</f>
        <v>0</v>
      </c>
      <c r="T36" s="65"/>
      <c r="U36" s="67"/>
      <c r="V36" s="34"/>
      <c r="W36" s="34"/>
      <c r="X36" s="34"/>
      <c r="Y36" s="34"/>
      <c r="Z36" s="34"/>
      <c r="AA36" s="34"/>
      <c r="AB36" s="34"/>
      <c r="AC36" s="34"/>
      <c r="AD36" s="34"/>
      <c r="AE36" s="35"/>
      <c r="AF36" s="35"/>
      <c r="AG36" s="5" t="str">
        <f>Vzorci_vnosov!$A$36</f>
        <v>Ta☻</v>
      </c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BK36" s="68"/>
      <c r="BL36" s="68"/>
    </row>
    <row r="37" spans="1:64" ht="17" customHeight="1">
      <c r="A37" s="66"/>
      <c r="B37" s="18" t="str">
        <f>Vzorci_vnosov!$A$42</f>
        <v>Σ</v>
      </c>
      <c r="C37" s="70">
        <f t="shared" ref="C37:S37" si="31">SUM(C35:C36)</f>
        <v>0</v>
      </c>
      <c r="D37" s="70">
        <f t="shared" si="31"/>
        <v>4</v>
      </c>
      <c r="E37" s="70">
        <f t="shared" si="31"/>
        <v>4</v>
      </c>
      <c r="F37" s="70">
        <f t="shared" si="31"/>
        <v>5</v>
      </c>
      <c r="G37" s="70">
        <f t="shared" si="31"/>
        <v>3</v>
      </c>
      <c r="H37" s="70">
        <f t="shared" si="31"/>
        <v>3</v>
      </c>
      <c r="I37" s="70">
        <f t="shared" si="31"/>
        <v>5</v>
      </c>
      <c r="J37" s="70">
        <f t="shared" si="31"/>
        <v>2</v>
      </c>
      <c r="K37" s="70">
        <f t="shared" si="31"/>
        <v>4</v>
      </c>
      <c r="L37" s="70">
        <f t="shared" si="31"/>
        <v>4</v>
      </c>
      <c r="M37" s="70">
        <f t="shared" si="31"/>
        <v>0</v>
      </c>
      <c r="N37" s="70">
        <f t="shared" si="31"/>
        <v>6</v>
      </c>
      <c r="O37" s="70">
        <f t="shared" si="31"/>
        <v>0</v>
      </c>
      <c r="P37" s="70">
        <f t="shared" si="31"/>
        <v>4</v>
      </c>
      <c r="Q37" s="70">
        <f t="shared" si="31"/>
        <v>4</v>
      </c>
      <c r="R37" s="70">
        <f t="shared" si="31"/>
        <v>0</v>
      </c>
      <c r="S37" s="70">
        <f t="shared" si="31"/>
        <v>4</v>
      </c>
      <c r="T37" s="65"/>
      <c r="U37" s="67"/>
      <c r="V37" s="34"/>
      <c r="W37" s="34"/>
      <c r="X37" s="34"/>
      <c r="Y37" s="34"/>
      <c r="Z37" s="34"/>
      <c r="AA37" s="34"/>
      <c r="AB37" s="34"/>
      <c r="AC37" s="34"/>
      <c r="AD37" s="34"/>
      <c r="AE37" s="35"/>
      <c r="AF37" s="35"/>
      <c r="AG37" s="14" t="str">
        <f>Vzorci_vnosov!$A$37</f>
        <v>Ta☺</v>
      </c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BK37" s="68"/>
      <c r="BL37" s="68"/>
    </row>
    <row r="38" spans="1:64" ht="17" customHeight="1">
      <c r="A38" s="66"/>
      <c r="B38" s="5" t="str">
        <f>Vzorci_vnosov!$A$6</f>
        <v>KVIT</v>
      </c>
      <c r="C38" s="65">
        <f t="shared" ref="C38:S38" si="32">COUNTIF(C2:C32,"KVIT")+COUNTIF(C2:C32,"51KVIT")+COUNTIF(C2:C32,"52KVIT")+COUNTIF(C2:C32,"KVIT$")+COUNTIF(C2:C32,"KVIT☻")+COUNTIF(C2:C32,"KVIT☺")</f>
        <v>0</v>
      </c>
      <c r="D38" s="65">
        <f t="shared" si="32"/>
        <v>4</v>
      </c>
      <c r="E38" s="65">
        <f t="shared" si="32"/>
        <v>10</v>
      </c>
      <c r="F38" s="65">
        <f t="shared" si="32"/>
        <v>7</v>
      </c>
      <c r="G38" s="65">
        <f t="shared" si="32"/>
        <v>0</v>
      </c>
      <c r="H38" s="65">
        <f t="shared" si="32"/>
        <v>0</v>
      </c>
      <c r="I38" s="65">
        <f t="shared" si="32"/>
        <v>0</v>
      </c>
      <c r="J38" s="65">
        <f t="shared" si="32"/>
        <v>2</v>
      </c>
      <c r="K38" s="65">
        <f t="shared" si="32"/>
        <v>11</v>
      </c>
      <c r="L38" s="65">
        <f t="shared" si="32"/>
        <v>0</v>
      </c>
      <c r="M38" s="65">
        <f t="shared" si="32"/>
        <v>10</v>
      </c>
      <c r="N38" s="65">
        <f t="shared" si="32"/>
        <v>5</v>
      </c>
      <c r="O38" s="65">
        <f t="shared" si="32"/>
        <v>0</v>
      </c>
      <c r="P38" s="65">
        <f t="shared" si="32"/>
        <v>7</v>
      </c>
      <c r="Q38" s="65">
        <f t="shared" si="32"/>
        <v>0</v>
      </c>
      <c r="R38" s="65">
        <f t="shared" si="32"/>
        <v>0</v>
      </c>
      <c r="S38" s="65">
        <f t="shared" si="32"/>
        <v>5</v>
      </c>
      <c r="T38" s="65"/>
      <c r="U38" s="65"/>
      <c r="V38" s="34"/>
      <c r="W38" s="34"/>
      <c r="X38" s="34"/>
      <c r="Y38" s="34"/>
      <c r="Z38" s="34"/>
      <c r="AA38" s="34"/>
      <c r="AB38" s="34"/>
      <c r="AC38" s="34"/>
      <c r="AD38" s="34"/>
      <c r="AE38" s="35"/>
      <c r="AF38" s="35"/>
      <c r="AG38" s="8" t="str">
        <f>Vzorci_vnosov!$A$38</f>
        <v>Rf</v>
      </c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BK38" s="68"/>
      <c r="BL38" s="68"/>
    </row>
    <row r="39" spans="1:64" ht="17" customHeight="1">
      <c r="A39" s="66"/>
      <c r="B39" s="19" t="str">
        <f>Vzorci_vnosov!$A$43</f>
        <v>$</v>
      </c>
      <c r="C39" s="65">
        <f t="shared" ref="C39:S39" si="33">COUNTIF(C2:C32,"51$")+COUNTIF(C2:C32,"52$")+COUNTIF(C2:C32,"kvit$")</f>
        <v>0</v>
      </c>
      <c r="D39" s="65">
        <f t="shared" si="33"/>
        <v>0</v>
      </c>
      <c r="E39" s="65">
        <f t="shared" si="33"/>
        <v>0</v>
      </c>
      <c r="F39" s="65">
        <f t="shared" si="33"/>
        <v>0</v>
      </c>
      <c r="G39" s="65">
        <f t="shared" si="33"/>
        <v>0</v>
      </c>
      <c r="H39" s="65">
        <f t="shared" si="33"/>
        <v>0</v>
      </c>
      <c r="I39" s="65">
        <f t="shared" si="33"/>
        <v>0</v>
      </c>
      <c r="J39" s="65">
        <f t="shared" si="33"/>
        <v>0</v>
      </c>
      <c r="K39" s="65">
        <f t="shared" si="33"/>
        <v>0</v>
      </c>
      <c r="L39" s="65">
        <f t="shared" si="33"/>
        <v>0</v>
      </c>
      <c r="M39" s="65">
        <f t="shared" si="33"/>
        <v>0</v>
      </c>
      <c r="N39" s="65">
        <f t="shared" si="33"/>
        <v>0</v>
      </c>
      <c r="O39" s="65">
        <f t="shared" si="33"/>
        <v>0</v>
      </c>
      <c r="P39" s="65">
        <f t="shared" si="33"/>
        <v>0</v>
      </c>
      <c r="Q39" s="65">
        <f t="shared" si="33"/>
        <v>0</v>
      </c>
      <c r="R39" s="65">
        <f t="shared" si="33"/>
        <v>0</v>
      </c>
      <c r="S39" s="65">
        <f t="shared" si="33"/>
        <v>0</v>
      </c>
      <c r="T39" s="65"/>
      <c r="U39" s="65"/>
      <c r="V39" s="34"/>
      <c r="W39" s="34"/>
      <c r="X39" s="34"/>
      <c r="Y39" s="34"/>
      <c r="Z39" s="34"/>
      <c r="AA39" s="34"/>
      <c r="AB39" s="34"/>
      <c r="AC39" s="34"/>
      <c r="AD39" s="34"/>
      <c r="AE39" s="35"/>
      <c r="AF39" s="35"/>
      <c r="AG39" s="5" t="str">
        <f>Vzorci_vnosov!$A$39</f>
        <v>Rf☻</v>
      </c>
      <c r="AH39" s="68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BK39" s="71"/>
      <c r="BL39" s="71"/>
    </row>
    <row r="40" spans="1:64" ht="17" customHeight="1">
      <c r="B40" s="25" t="str">
        <f>Vzorci_vnosov!$A$12</f>
        <v>D</v>
      </c>
      <c r="C40" s="65">
        <f t="shared" ref="C40:S40" si="34">COUNTIF(C2:C32,"D")</f>
        <v>0</v>
      </c>
      <c r="D40" s="65">
        <f t="shared" si="34"/>
        <v>12</v>
      </c>
      <c r="E40" s="65">
        <f t="shared" si="34"/>
        <v>6</v>
      </c>
      <c r="F40" s="65">
        <f t="shared" si="34"/>
        <v>10</v>
      </c>
      <c r="G40" s="65">
        <f t="shared" si="34"/>
        <v>10</v>
      </c>
      <c r="H40" s="65">
        <f t="shared" si="34"/>
        <v>10</v>
      </c>
      <c r="I40" s="65">
        <f t="shared" si="34"/>
        <v>4</v>
      </c>
      <c r="J40" s="65">
        <f t="shared" si="34"/>
        <v>14</v>
      </c>
      <c r="K40" s="65">
        <f t="shared" si="34"/>
        <v>6</v>
      </c>
      <c r="L40" s="65">
        <f t="shared" si="34"/>
        <v>7</v>
      </c>
      <c r="M40" s="65">
        <f t="shared" si="34"/>
        <v>0</v>
      </c>
      <c r="N40" s="65">
        <f t="shared" si="34"/>
        <v>5</v>
      </c>
      <c r="O40" s="65">
        <f t="shared" si="34"/>
        <v>0</v>
      </c>
      <c r="P40" s="65">
        <f t="shared" si="34"/>
        <v>10</v>
      </c>
      <c r="Q40" s="65">
        <f t="shared" si="34"/>
        <v>3</v>
      </c>
      <c r="R40" s="65">
        <f t="shared" si="34"/>
        <v>0</v>
      </c>
      <c r="S40" s="65">
        <f t="shared" si="34"/>
        <v>5</v>
      </c>
      <c r="AG40" s="14" t="str">
        <f>Vzorci_vnosov!$A$40</f>
        <v>Rf☺</v>
      </c>
    </row>
    <row r="41" spans="1:64" ht="17" customHeight="1">
      <c r="B41" s="25" t="str">
        <f>Vzorci_vnosov!$A$15</f>
        <v>SO</v>
      </c>
      <c r="C41" s="65">
        <f t="shared" ref="C41:S41" si="35">COUNTIF(C2:C32,"SO")</f>
        <v>0</v>
      </c>
      <c r="D41" s="65">
        <f t="shared" si="35"/>
        <v>0</v>
      </c>
      <c r="E41" s="65">
        <f t="shared" si="35"/>
        <v>0</v>
      </c>
      <c r="F41" s="65">
        <f t="shared" si="35"/>
        <v>0</v>
      </c>
      <c r="G41" s="65">
        <f t="shared" si="35"/>
        <v>0</v>
      </c>
      <c r="H41" s="65">
        <f t="shared" si="35"/>
        <v>0</v>
      </c>
      <c r="I41" s="65">
        <f t="shared" si="35"/>
        <v>0</v>
      </c>
      <c r="J41" s="65">
        <f t="shared" si="35"/>
        <v>0</v>
      </c>
      <c r="K41" s="65">
        <f t="shared" si="35"/>
        <v>0</v>
      </c>
      <c r="L41" s="65">
        <f t="shared" si="35"/>
        <v>0</v>
      </c>
      <c r="M41" s="65">
        <f t="shared" si="35"/>
        <v>0</v>
      </c>
      <c r="N41" s="65">
        <f t="shared" si="35"/>
        <v>0</v>
      </c>
      <c r="O41" s="65">
        <f t="shared" si="35"/>
        <v>0</v>
      </c>
      <c r="P41" s="65">
        <f t="shared" si="35"/>
        <v>0</v>
      </c>
      <c r="Q41" s="65">
        <f t="shared" si="35"/>
        <v>0</v>
      </c>
      <c r="R41" s="65">
        <f t="shared" si="35"/>
        <v>0</v>
      </c>
      <c r="S41" s="65">
        <f t="shared" si="35"/>
        <v>0</v>
      </c>
      <c r="AG41" s="8" t="str">
        <f>Vzorci_vnosov!$A$41</f>
        <v>TAV</v>
      </c>
    </row>
    <row r="42" spans="1:64" ht="17" customHeight="1">
      <c r="B42" s="25" t="str">
        <f>Vzorci_vnosov!$A$13</f>
        <v>BOL</v>
      </c>
      <c r="C42" s="65">
        <f t="shared" ref="C42:S42" si="36">COUNTIF(C2:C32,"BOL")</f>
        <v>0</v>
      </c>
      <c r="D42" s="65">
        <f t="shared" si="36"/>
        <v>0</v>
      </c>
      <c r="E42" s="65">
        <f t="shared" si="36"/>
        <v>0</v>
      </c>
      <c r="F42" s="65">
        <f t="shared" si="36"/>
        <v>0</v>
      </c>
      <c r="G42" s="65">
        <f t="shared" si="36"/>
        <v>0</v>
      </c>
      <c r="H42" s="65">
        <f t="shared" si="36"/>
        <v>0</v>
      </c>
      <c r="I42" s="65">
        <f t="shared" si="36"/>
        <v>0</v>
      </c>
      <c r="J42" s="65">
        <f t="shared" si="36"/>
        <v>0</v>
      </c>
      <c r="K42" s="65">
        <f t="shared" si="36"/>
        <v>0</v>
      </c>
      <c r="L42" s="65">
        <f t="shared" si="36"/>
        <v>0</v>
      </c>
      <c r="M42" s="65">
        <f t="shared" si="36"/>
        <v>0</v>
      </c>
      <c r="N42" s="65">
        <f t="shared" si="36"/>
        <v>0</v>
      </c>
      <c r="O42" s="65">
        <f t="shared" si="36"/>
        <v>0</v>
      </c>
      <c r="P42" s="65">
        <f t="shared" si="36"/>
        <v>0</v>
      </c>
      <c r="Q42" s="65">
        <f t="shared" si="36"/>
        <v>0</v>
      </c>
      <c r="R42" s="65">
        <f t="shared" si="36"/>
        <v>0</v>
      </c>
      <c r="S42" s="65">
        <f t="shared" si="36"/>
        <v>0</v>
      </c>
    </row>
    <row r="43" spans="1:64" ht="17" customHeight="1">
      <c r="B43" s="21" t="str">
        <f>Vzorci_vnosov!$A$11</f>
        <v>X</v>
      </c>
      <c r="C43" s="65">
        <f t="shared" ref="C43:S43" si="37">COUNTIF(C2:C32,"X")</f>
        <v>21</v>
      </c>
      <c r="D43" s="65">
        <f t="shared" si="37"/>
        <v>2</v>
      </c>
      <c r="E43" s="65">
        <f t="shared" si="37"/>
        <v>4</v>
      </c>
      <c r="F43" s="65">
        <f t="shared" si="37"/>
        <v>3</v>
      </c>
      <c r="G43" s="65">
        <f t="shared" si="37"/>
        <v>1</v>
      </c>
      <c r="H43" s="65">
        <f t="shared" si="37"/>
        <v>2</v>
      </c>
      <c r="I43" s="65">
        <f t="shared" si="37"/>
        <v>4</v>
      </c>
      <c r="J43" s="65">
        <f t="shared" si="37"/>
        <v>1</v>
      </c>
      <c r="K43" s="65">
        <f t="shared" si="37"/>
        <v>3</v>
      </c>
      <c r="L43" s="65">
        <f t="shared" si="37"/>
        <v>4</v>
      </c>
      <c r="M43" s="65">
        <f t="shared" si="37"/>
        <v>0</v>
      </c>
      <c r="N43" s="65">
        <f t="shared" si="37"/>
        <v>4</v>
      </c>
      <c r="O43" s="65">
        <f t="shared" si="37"/>
        <v>21</v>
      </c>
      <c r="P43" s="65">
        <f t="shared" si="37"/>
        <v>3</v>
      </c>
      <c r="Q43" s="65">
        <f t="shared" si="37"/>
        <v>2</v>
      </c>
      <c r="R43" s="65">
        <f t="shared" si="37"/>
        <v>0</v>
      </c>
      <c r="S43" s="65">
        <f t="shared" si="37"/>
        <v>3</v>
      </c>
    </row>
    <row r="44" spans="1:64" ht="17" customHeight="1">
      <c r="B44" s="20" t="s">
        <v>58</v>
      </c>
      <c r="C44" s="65">
        <f>COUNTIF(U2:U32,"KOS")</f>
        <v>0</v>
      </c>
      <c r="D44" s="65">
        <f>COUNTIF(U2:U32,"ŠOŠ")</f>
        <v>8</v>
      </c>
      <c r="E44" s="65">
        <f>COUNTIF(U2:U32,"PIN")</f>
        <v>0</v>
      </c>
      <c r="F44" s="65">
        <f>COUNTIF(U2:U32,"KON")</f>
        <v>0</v>
      </c>
      <c r="G44" s="65">
        <f>COUNTIF(U2:U32,"oro")</f>
        <v>0</v>
      </c>
      <c r="H44" s="65">
        <f>COUNTIF(U2:U32,"MIO")</f>
        <v>3</v>
      </c>
      <c r="I44" s="65">
        <f>COUNTIF(U2:U32,"BOŽ")</f>
        <v>4</v>
      </c>
      <c r="J44" s="65">
        <f>COUNTIF(U2:U32,"TOM")</f>
        <v>0</v>
      </c>
      <c r="K44" s="65">
        <f>COUNTIF(U2:U32,"MŠŠ")</f>
        <v>0</v>
      </c>
      <c r="L44" s="65">
        <f>COUNTIF(U2:U32,"ŽIV")</f>
        <v>0</v>
      </c>
      <c r="M44" s="65">
        <f>COUNTIF(U2:U32,"TAL")</f>
        <v>0</v>
      </c>
      <c r="N44" s="65">
        <f>COUNTIF(U2:U32,"PIR")</f>
        <v>4</v>
      </c>
      <c r="O44" s="65">
        <f>COUNTIF(U2:U32,"HOL")</f>
        <v>0</v>
      </c>
      <c r="P44" s="65">
        <f>COUNTIF(U2:U32,P1)</f>
        <v>1</v>
      </c>
      <c r="Q44" s="65">
        <f>COUNTIF(U2:U32,Q1)</f>
        <v>7</v>
      </c>
      <c r="R44" s="65">
        <f>COUNTIF(U2:U32,R1)</f>
        <v>0</v>
      </c>
      <c r="S44" s="65">
        <f>COUNTIF(V2:V32,S1)</f>
        <v>0</v>
      </c>
    </row>
    <row r="45" spans="1:64" ht="17" customHeight="1">
      <c r="B45" s="21" t="str">
        <f>Vzorci_vnosov!$A$45</f>
        <v>¶</v>
      </c>
      <c r="C45" s="65">
        <f t="shared" ref="C45:S45" si="38">COUNTIF(C2:C32,"51¶")+COUNTIF(C2:C32,"52¶")+COUNTIF(C2:C32,"kvit¶")</f>
        <v>0</v>
      </c>
      <c r="D45" s="65">
        <f t="shared" si="38"/>
        <v>0</v>
      </c>
      <c r="E45" s="65">
        <f t="shared" si="38"/>
        <v>0</v>
      </c>
      <c r="F45" s="65">
        <f t="shared" si="38"/>
        <v>0</v>
      </c>
      <c r="G45" s="65">
        <f t="shared" si="38"/>
        <v>1</v>
      </c>
      <c r="H45" s="65">
        <f t="shared" si="38"/>
        <v>0</v>
      </c>
      <c r="I45" s="65">
        <f t="shared" si="38"/>
        <v>2</v>
      </c>
      <c r="J45" s="65">
        <f t="shared" si="38"/>
        <v>0</v>
      </c>
      <c r="K45" s="65">
        <f t="shared" si="38"/>
        <v>1</v>
      </c>
      <c r="L45" s="65">
        <f t="shared" si="38"/>
        <v>2</v>
      </c>
      <c r="M45" s="65">
        <f t="shared" si="38"/>
        <v>0</v>
      </c>
      <c r="N45" s="65">
        <f t="shared" si="38"/>
        <v>1</v>
      </c>
      <c r="O45" s="65">
        <f t="shared" si="38"/>
        <v>0</v>
      </c>
      <c r="P45" s="65">
        <f t="shared" si="38"/>
        <v>0</v>
      </c>
      <c r="Q45" s="65">
        <f t="shared" si="38"/>
        <v>1</v>
      </c>
      <c r="R45" s="65">
        <f t="shared" si="38"/>
        <v>0</v>
      </c>
      <c r="S45" s="65">
        <f t="shared" si="38"/>
        <v>1</v>
      </c>
    </row>
    <row r="46" spans="1:64" ht="17" customHeight="1">
      <c r="B46" s="25" t="str">
        <f>Vzorci_vnosov!$A$8</f>
        <v>U</v>
      </c>
      <c r="C46" s="65">
        <f t="shared" ref="C46:S46" si="39">COUNTIF(C2:C32,"U☺")+COUNTIF(C2:C32,"U☻")+COUNTIF(C2:C32,"U")</f>
        <v>0</v>
      </c>
      <c r="D46" s="65">
        <f t="shared" si="39"/>
        <v>0</v>
      </c>
      <c r="E46" s="65">
        <f t="shared" si="39"/>
        <v>0</v>
      </c>
      <c r="F46" s="65">
        <f t="shared" si="39"/>
        <v>0</v>
      </c>
      <c r="G46" s="65">
        <f t="shared" si="39"/>
        <v>0</v>
      </c>
      <c r="H46" s="65">
        <f t="shared" si="39"/>
        <v>0</v>
      </c>
      <c r="I46" s="65">
        <f t="shared" si="39"/>
        <v>0</v>
      </c>
      <c r="J46" s="65">
        <f t="shared" si="39"/>
        <v>0</v>
      </c>
      <c r="K46" s="65">
        <f t="shared" si="39"/>
        <v>0</v>
      </c>
      <c r="L46" s="65">
        <f t="shared" si="39"/>
        <v>0</v>
      </c>
      <c r="M46" s="65">
        <f t="shared" si="39"/>
        <v>0</v>
      </c>
      <c r="N46" s="65">
        <f t="shared" si="39"/>
        <v>0</v>
      </c>
      <c r="O46" s="65">
        <f t="shared" si="39"/>
        <v>0</v>
      </c>
      <c r="P46" s="65">
        <f t="shared" si="39"/>
        <v>0</v>
      </c>
      <c r="Q46" s="65">
        <f t="shared" si="39"/>
        <v>0</v>
      </c>
      <c r="R46" s="65">
        <f t="shared" si="39"/>
        <v>0</v>
      </c>
      <c r="S46" s="65">
        <f t="shared" si="39"/>
        <v>0</v>
      </c>
    </row>
  </sheetData>
  <sheetProtection sheet="1" objects="1" scenarios="1"/>
  <conditionalFormatting sqref="AD2:AD32">
    <cfRule type="cellIs" dxfId="168" priority="5" stopIfTrue="1" operator="notEqual">
      <formula>0</formula>
    </cfRule>
  </conditionalFormatting>
  <conditionalFormatting sqref="V2:AC32">
    <cfRule type="cellIs" dxfId="167" priority="18" stopIfTrue="1" operator="lessThan">
      <formula>1</formula>
    </cfRule>
  </conditionalFormatting>
  <conditionalFormatting sqref="AF2:AF32">
    <cfRule type="cellIs" dxfId="166" priority="8" stopIfTrue="1" operator="lessThan">
      <formula>2</formula>
    </cfRule>
  </conditionalFormatting>
  <conditionalFormatting sqref="AE2:AE32">
    <cfRule type="cellIs" dxfId="165" priority="6" stopIfTrue="1" operator="equal">
      <formula>1</formula>
    </cfRule>
  </conditionalFormatting>
  <conditionalFormatting sqref="AE2:AE32">
    <cfRule type="cellIs" dxfId="164" priority="7" stopIfTrue="1" operator="greaterThan">
      <formula>1</formula>
    </cfRule>
  </conditionalFormatting>
  <conditionalFormatting sqref="V2:AC32">
    <cfRule type="cellIs" dxfId="163" priority="19" stopIfTrue="1" operator="greaterThan">
      <formula>1</formula>
    </cfRule>
  </conditionalFormatting>
  <conditionalFormatting sqref="AF2:AF32">
    <cfRule type="cellIs" dxfId="162" priority="9" stopIfTrue="1" operator="greaterThan">
      <formula>2</formula>
    </cfRule>
  </conditionalFormatting>
  <conditionalFormatting sqref="C1">
    <cfRule type="expression" dxfId="161" priority="192" stopIfTrue="1">
      <formula>WEEKDAY($A1,2)=6</formula>
    </cfRule>
  </conditionalFormatting>
  <conditionalFormatting sqref="O1">
    <cfRule type="expression" dxfId="160" priority="190" stopIfTrue="1">
      <formula>WEEKDAY($A1,2)=6</formula>
    </cfRule>
  </conditionalFormatting>
  <conditionalFormatting sqref="C1">
    <cfRule type="expression" dxfId="159" priority="193" stopIfTrue="1">
      <formula>WEEKDAY($A1,2)=7</formula>
    </cfRule>
  </conditionalFormatting>
  <conditionalFormatting sqref="O1">
    <cfRule type="expression" dxfId="158" priority="191" stopIfTrue="1">
      <formula>WEEKDAY($A1,2)=7</formula>
    </cfRule>
  </conditionalFormatting>
  <conditionalFormatting sqref="A2:G2 I2 L2:T2 A3:D3 F3:M3 O3:T3 A4:B32 L4 R4:R8 T4:T8 C9:M9 O9:P9 R9:U9 C10:G10 I10:U10 R11:R15 T11:T15 C16:H17 J16:M16 O16:U16 I17:J17 M17:U17 T18:T21 D22 R18:R22 T22:U22 C23:M23 O23 R23:U23 C24:E24 G24:R24 T24:U24 R25:R29 T25:T29 C30:C31 E30:P30 R30:U30 E31:H31 J31:O31 Q31:U31 R32 T32:U32">
    <cfRule type="expression" dxfId="157" priority="184" stopIfTrue="1">
      <formula>WEEKDAY($A2,2)=6</formula>
    </cfRule>
  </conditionalFormatting>
  <conditionalFormatting sqref="J2">
    <cfRule type="expression" dxfId="156" priority="194" stopIfTrue="1">
      <formula>WEEKDAY($A2,2)=6</formula>
    </cfRule>
  </conditionalFormatting>
  <conditionalFormatting sqref="U2:U3">
    <cfRule type="expression" dxfId="155" priority="196" stopIfTrue="1">
      <formula>WEEKDAY($A2,2)=6</formula>
    </cfRule>
  </conditionalFormatting>
  <conditionalFormatting sqref="A2:G2 I2 L2:T2 A3:D3 F3:M3 O3:T3 A4:B32 L4 R4:R8 T4:T8 C9:M9 O9:P9 R9:U9 C10:G10 I10:U10 R11:R15 T11:T15 C16:H17 J16:M16 O16:U16 I17:J17 M17:U17 T18:T21 D22 R18:R22 T22:U22 C23:M23 O23 R23:U23 C24:E24 G24:R24 T24:U24 R25:R29 T25:T29 C30:C31 E30:P30 R30:U30 E31:H31 J31:O31 Q31:U31 R32 T32:U32">
    <cfRule type="expression" dxfId="154" priority="185" stopIfTrue="1">
      <formula>WEEKDAY($A2,2)=7</formula>
    </cfRule>
  </conditionalFormatting>
  <conditionalFormatting sqref="J2">
    <cfRule type="expression" dxfId="153" priority="195" stopIfTrue="1">
      <formula>WEEKDAY($A2,2)=7</formula>
    </cfRule>
  </conditionalFormatting>
  <conditionalFormatting sqref="U2:U3">
    <cfRule type="expression" dxfId="152" priority="197" stopIfTrue="1">
      <formula>WEEKDAY($A2,2)=7</formula>
    </cfRule>
  </conditionalFormatting>
  <conditionalFormatting sqref="L20">
    <cfRule type="expression" dxfId="151" priority="202" stopIfTrue="1">
      <formula>WEEKDAY($A20,2)=6</formula>
    </cfRule>
  </conditionalFormatting>
  <conditionalFormatting sqref="M20">
    <cfRule type="expression" dxfId="150" priority="200" stopIfTrue="1">
      <formula>WEEKDAY($A20,2)=6</formula>
    </cfRule>
  </conditionalFormatting>
  <conditionalFormatting sqref="S20">
    <cfRule type="expression" dxfId="149" priority="198" stopIfTrue="1">
      <formula>WEEKDAY($A20,2)=6</formula>
    </cfRule>
  </conditionalFormatting>
  <conditionalFormatting sqref="L20">
    <cfRule type="expression" dxfId="148" priority="203" stopIfTrue="1">
      <formula>WEEKDAY($A20,2)=7</formula>
    </cfRule>
  </conditionalFormatting>
  <conditionalFormatting sqref="M20">
    <cfRule type="expression" dxfId="147" priority="201" stopIfTrue="1">
      <formula>WEEKDAY($A20,2)=7</formula>
    </cfRule>
  </conditionalFormatting>
  <conditionalFormatting sqref="S20">
    <cfRule type="expression" dxfId="146" priority="199" stopIfTrue="1">
      <formula>WEEKDAY($A20,2)=7</formula>
    </cfRule>
  </conditionalFormatting>
  <conditionalFormatting sqref="M21:M22">
    <cfRule type="expression" dxfId="145" priority="210" stopIfTrue="1">
      <formula>WEEKDAY($A21,2)=6</formula>
    </cfRule>
  </conditionalFormatting>
  <conditionalFormatting sqref="S21">
    <cfRule type="expression" dxfId="144" priority="206" stopIfTrue="1">
      <formula>WEEKDAY($A21,2)=6</formula>
    </cfRule>
  </conditionalFormatting>
  <conditionalFormatting sqref="M21:M22">
    <cfRule type="expression" dxfId="143" priority="211" stopIfTrue="1">
      <formula>WEEKDAY($A21,2)=7</formula>
    </cfRule>
  </conditionalFormatting>
  <conditionalFormatting sqref="S21">
    <cfRule type="expression" dxfId="142" priority="207" stopIfTrue="1">
      <formula>WEEKDAY($A21,2)=7</formula>
    </cfRule>
  </conditionalFormatting>
  <conditionalFormatting sqref="S22">
    <cfRule type="expression" dxfId="141" priority="208" stopIfTrue="1">
      <formula>WEEKDAY($A22,2)=6</formula>
    </cfRule>
  </conditionalFormatting>
  <conditionalFormatting sqref="S22">
    <cfRule type="expression" dxfId="140" priority="209" stopIfTrue="1">
      <formula>WEEKDAY($A22,2)=7</formula>
    </cfRule>
  </conditionalFormatting>
  <conditionalFormatting sqref="N23">
    <cfRule type="expression" dxfId="139" priority="212" stopIfTrue="1">
      <formula>WEEKDAY($A23,2)=6</formula>
    </cfRule>
  </conditionalFormatting>
  <conditionalFormatting sqref="N23">
    <cfRule type="expression" dxfId="138" priority="213" stopIfTrue="1">
      <formula>WEEKDAY($A23,2)=7</formula>
    </cfRule>
  </conditionalFormatting>
  <conditionalFormatting sqref="D28">
    <cfRule type="expression" dxfId="137" priority="186" stopIfTrue="1">
      <formula>WEEKDAY($A28,2)=6</formula>
    </cfRule>
  </conditionalFormatting>
  <conditionalFormatting sqref="D28">
    <cfRule type="expression" dxfId="136" priority="187" stopIfTrue="1">
      <formula>WEEKDAY($A28,2)=7</formula>
    </cfRule>
  </conditionalFormatting>
  <conditionalFormatting sqref="Q30">
    <cfRule type="expression" dxfId="135" priority="204" stopIfTrue="1">
      <formula>WEEKDAY($A30,2)=6</formula>
    </cfRule>
  </conditionalFormatting>
  <conditionalFormatting sqref="Q30">
    <cfRule type="expression" dxfId="134" priority="205" stopIfTrue="1">
      <formula>WEEKDAY($A30,2)=7</formula>
    </cfRule>
  </conditionalFormatting>
  <conditionalFormatting sqref="D31">
    <cfRule type="expression" dxfId="133" priority="188" stopIfTrue="1">
      <formula>WEEKDAY($A31,2)=6</formula>
    </cfRule>
  </conditionalFormatting>
  <conditionalFormatting sqref="D31">
    <cfRule type="expression" dxfId="132" priority="189" stopIfTrue="1">
      <formula>WEEKDAY($A31,2)=7</formula>
    </cfRule>
  </conditionalFormatting>
  <pageMargins left="0.23622047244094502" right="0.19645669291338602" top="0.36299212598425212" bottom="0.19645669291338602" header="0.19645669291338602" footer="0.19645669291338602"/>
  <pageSetup paperSize="0" scale="125" fitToWidth="0" fitToHeight="0" orientation="portrait" horizontalDpi="0" verticalDpi="0" copies="0"/>
  <headerFooter alignWithMargins="0">
    <oddHeader>&amp;L&amp;"Arial,Regular"&amp;12Zadnja sprememba:  &amp;C&amp;"Arial,Regular"&amp;D   &amp;T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Vzorci_vnosov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Maja Šoštarič</cp:lastModifiedBy>
  <cp:revision>16</cp:revision>
  <cp:lastPrinted>2020-12-17T10:50:18Z</cp:lastPrinted>
  <dcterms:created xsi:type="dcterms:W3CDTF">2020-03-09T18:32:22Z</dcterms:created>
  <dcterms:modified xsi:type="dcterms:W3CDTF">2021-01-03T08:42:47Z</dcterms:modified>
</cp:coreProperties>
</file>