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1.1.3\"/>
    </mc:Choice>
  </mc:AlternateContent>
  <xr:revisionPtr revIDLastSave="0" documentId="13_ncr:1_{12F29151-B5C5-4221-8E03-D33A22249204}" xr6:coauthVersionLast="47" xr6:coauthVersionMax="47" xr10:uidLastSave="{00000000-0000-0000-0000-000000000000}"/>
  <bookViews>
    <workbookView xWindow="-108" yWindow="-108" windowWidth="23256" windowHeight="12576" xr2:uid="{2C7C9AA0-6B93-4C64-9E0B-D91238B426BE}"/>
  </bookViews>
  <sheets>
    <sheet name="Лист1" sheetId="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C6" i="1"/>
  <c r="C5" i="1"/>
  <c r="C4" i="1"/>
  <c r="C10" i="1"/>
  <c r="C9" i="1"/>
  <c r="C8" i="1"/>
  <c r="C7" i="1"/>
  <c r="S4" i="1"/>
  <c r="P5" i="1"/>
  <c r="P6" i="1" s="1"/>
  <c r="P7" i="1" s="1"/>
  <c r="P8" i="1" s="1"/>
  <c r="P9" i="1" s="1"/>
  <c r="P10" i="1" s="1"/>
  <c r="P11" i="1" s="1"/>
  <c r="P12" i="1" s="1"/>
  <c r="P13" i="1" s="1"/>
  <c r="P14" i="1" s="1"/>
  <c r="Q5" i="1" s="1" a="1"/>
  <c r="Q10" i="1" s="1"/>
  <c r="R10" i="1" s="1"/>
  <c r="L5" i="1"/>
  <c r="L6" i="1" s="1"/>
  <c r="N1" i="1"/>
  <c r="T14" i="1" l="1"/>
  <c r="O50" i="1"/>
  <c r="O32" i="1"/>
  <c r="T11" i="1"/>
  <c r="T5" i="1"/>
  <c r="T12" i="1"/>
  <c r="T6" i="1"/>
  <c r="O31" i="1"/>
  <c r="T10" i="1"/>
  <c r="T13" i="1"/>
  <c r="O30" i="1"/>
  <c r="T9" i="1"/>
  <c r="T4" i="1"/>
  <c r="T8" i="1"/>
  <c r="M29" i="1"/>
  <c r="T7" i="1"/>
  <c r="Q9" i="1"/>
  <c r="R9" i="1" s="1"/>
  <c r="Q14" i="1"/>
  <c r="R14" i="1" s="1"/>
  <c r="Q8" i="1"/>
  <c r="R8" i="1" s="1"/>
  <c r="Q13" i="1"/>
  <c r="R13" i="1" s="1"/>
  <c r="Q7" i="1"/>
  <c r="R7" i="1" s="1"/>
  <c r="Q12" i="1"/>
  <c r="R12" i="1" s="1"/>
  <c r="Q6" i="1"/>
  <c r="R6" i="1" s="1"/>
  <c r="Q11" i="1"/>
  <c r="R11" i="1" s="1"/>
  <c r="Q5" i="1"/>
  <c r="R5" i="1" s="1"/>
  <c r="L7" i="1"/>
  <c r="L8" i="1" s="1"/>
  <c r="L9" i="1" s="1"/>
  <c r="O35" i="1" s="1"/>
  <c r="O34" i="1" l="1"/>
  <c r="O33" i="1"/>
  <c r="Q15" i="1"/>
  <c r="L10" i="1"/>
  <c r="L11" i="1" l="1"/>
  <c r="O37" i="1" s="1"/>
  <c r="O36" i="1"/>
  <c r="L12" i="1"/>
  <c r="L13" i="1" l="1"/>
  <c r="O38" i="1"/>
  <c r="L14" i="1" l="1"/>
  <c r="O39" i="1"/>
  <c r="L15" i="1" l="1"/>
  <c r="O40" i="1"/>
  <c r="L16" i="1" l="1"/>
  <c r="O41" i="1"/>
  <c r="L17" i="1" l="1"/>
  <c r="O42" i="1"/>
  <c r="L18" i="1" l="1"/>
  <c r="O43" i="1"/>
  <c r="L19" i="1" l="1"/>
  <c r="O44" i="1"/>
  <c r="L20" i="1" l="1"/>
  <c r="O45" i="1"/>
  <c r="L21" i="1" l="1"/>
  <c r="O46" i="1"/>
  <c r="L22" i="1" l="1"/>
  <c r="O47" i="1"/>
  <c r="L23" i="1" l="1"/>
  <c r="O48" i="1"/>
  <c r="O49" i="1" l="1"/>
  <c r="L26" i="1" a="1"/>
  <c r="L43" i="1" l="1"/>
  <c r="N22" i="1" s="1"/>
  <c r="L28" i="1"/>
  <c r="N7" i="1" s="1"/>
  <c r="L38" i="1"/>
  <c r="N17" i="1" s="1"/>
  <c r="L30" i="1"/>
  <c r="N9" i="1" s="1"/>
  <c r="L32" i="1"/>
  <c r="N11" i="1" s="1"/>
  <c r="L33" i="1"/>
  <c r="N12" i="1" s="1"/>
  <c r="L27" i="1"/>
  <c r="N6" i="1" s="1"/>
  <c r="L26" i="1"/>
  <c r="L44" i="1"/>
  <c r="N23" i="1" s="1"/>
  <c r="L41" i="1"/>
  <c r="N20" i="1" s="1"/>
  <c r="L37" i="1"/>
  <c r="N16" i="1" s="1"/>
  <c r="L39" i="1"/>
  <c r="N18" i="1" s="1"/>
  <c r="L34" i="1"/>
  <c r="N13" i="1" s="1"/>
  <c r="L35" i="1"/>
  <c r="N14" i="1" s="1"/>
  <c r="L40" i="1"/>
  <c r="N19" i="1" s="1"/>
  <c r="L45" i="1"/>
  <c r="N24" i="1" s="1"/>
  <c r="L36" i="1"/>
  <c r="N15" i="1" s="1"/>
  <c r="L31" i="1"/>
  <c r="N10" i="1" s="1"/>
  <c r="L42" i="1"/>
  <c r="N21" i="1" s="1"/>
  <c r="L29" i="1"/>
  <c r="N8" i="1" s="1"/>
  <c r="N5" i="1" l="1"/>
  <c r="M25" i="1"/>
</calcChain>
</file>

<file path=xl/sharedStrings.xml><?xml version="1.0" encoding="utf-8"?>
<sst xmlns="http://schemas.openxmlformats.org/spreadsheetml/2006/main" count="52" uniqueCount="41">
  <si>
    <t>Результаты измерения сопротивления 270 резисторов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</si>
  <si>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</si>
  <si>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</si>
  <si>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</si>
  <si>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</si>
  <si>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</si>
  <si>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</si>
  <si>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</si>
  <si>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</si>
  <si>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</si>
  <si>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</si>
  <si>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</si>
  <si>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</si>
  <si>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</si>
  <si>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</si>
  <si>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</si>
  <si>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</si>
  <si>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</si>
  <si>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</si>
  <si>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</si>
  <si>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</si>
  <si>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</si>
  <si>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</si>
  <si>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</si>
  <si>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</si>
  <si>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</si>
  <si>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</si>
  <si>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</si>
  <si>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</si>
  <si>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</si>
  <si>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</si>
  <si>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</si>
  <si>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</si>
  <si>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</si>
  <si>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</si>
  <si>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min=</t>
  </si>
  <si>
    <t xml:space="preserve">min= </t>
  </si>
  <si>
    <t>дельта</t>
  </si>
  <si>
    <t>y</t>
  </si>
  <si>
    <t>ГАУСС для 20</t>
  </si>
  <si>
    <t>гаусс для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</si>
</sst>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0" fillId="0" borderId="3" xfId="0" applyFont="1" applyBorder="1"/>
    <xf numFmtId="0" fontId="4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380934226797069E-2"/>
          <c:y val="0.11444369315331429"/>
          <c:w val="0.82831334167341231"/>
          <c:h val="0.418212173019656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Лист1!$L$4:$L$24</c:f>
              <c:numCache>
                <c:formatCode>General</c:formatCode>
                <c:ptCount val="21"/>
                <c:pt idx="0">
                  <c:v>496.5</c:v>
                </c:pt>
                <c:pt idx="1">
                  <c:v>496.92</c:v>
                </c:pt>
                <c:pt idx="2">
                  <c:v>497.34000000000003</c:v>
                </c:pt>
                <c:pt idx="3">
                  <c:v>497.76000000000005</c:v>
                </c:pt>
                <c:pt idx="4">
                  <c:v>498.18000000000006</c:v>
                </c:pt>
                <c:pt idx="5">
                  <c:v>498.60000000000008</c:v>
                </c:pt>
                <c:pt idx="6">
                  <c:v>499.0200000000001</c:v>
                </c:pt>
                <c:pt idx="7">
                  <c:v>499.44000000000011</c:v>
                </c:pt>
                <c:pt idx="8">
                  <c:v>499.86000000000013</c:v>
                </c:pt>
                <c:pt idx="9">
                  <c:v>500.28000000000014</c:v>
                </c:pt>
                <c:pt idx="10">
                  <c:v>500.70000000000016</c:v>
                </c:pt>
                <c:pt idx="11">
                  <c:v>501.12000000000018</c:v>
                </c:pt>
                <c:pt idx="12">
                  <c:v>501.54000000000019</c:v>
                </c:pt>
                <c:pt idx="13">
                  <c:v>501.96000000000021</c:v>
                </c:pt>
                <c:pt idx="14">
                  <c:v>502.38000000000022</c:v>
                </c:pt>
                <c:pt idx="15">
                  <c:v>502.80000000000024</c:v>
                </c:pt>
                <c:pt idx="16">
                  <c:v>503.22000000000025</c:v>
                </c:pt>
                <c:pt idx="17">
                  <c:v>503.64000000000027</c:v>
                </c:pt>
                <c:pt idx="18">
                  <c:v>504.06000000000029</c:v>
                </c:pt>
                <c:pt idx="19">
                  <c:v>504.4800000000003</c:v>
                </c:pt>
                <c:pt idx="20">
                  <c:v>504.9</c:v>
                </c:pt>
              </c:numCache>
            </c:numRef>
          </c:cat>
          <c:val>
            <c:numRef>
              <c:f>Лист1!$N$5:$N$24</c:f>
              <c:numCache>
                <c:formatCode>General</c:formatCode>
                <c:ptCount val="20"/>
                <c:pt idx="0">
                  <c:v>3.5273368606701945E-2</c:v>
                </c:pt>
                <c:pt idx="1">
                  <c:v>2.6455026455026457E-2</c:v>
                </c:pt>
                <c:pt idx="2">
                  <c:v>0.13227513227513227</c:v>
                </c:pt>
                <c:pt idx="3">
                  <c:v>0.14991181657848324</c:v>
                </c:pt>
                <c:pt idx="4">
                  <c:v>0.27336860670194002</c:v>
                </c:pt>
                <c:pt idx="5">
                  <c:v>0.32627865961199298</c:v>
                </c:pt>
                <c:pt idx="6">
                  <c:v>0.37918871252204589</c:v>
                </c:pt>
                <c:pt idx="7">
                  <c:v>0.27336860670194002</c:v>
                </c:pt>
                <c:pt idx="8">
                  <c:v>0.32627865961199298</c:v>
                </c:pt>
                <c:pt idx="9">
                  <c:v>0.23809523809523811</c:v>
                </c:pt>
                <c:pt idx="10">
                  <c:v>8.8183421516754845E-2</c:v>
                </c:pt>
                <c:pt idx="11">
                  <c:v>7.9365079365079361E-2</c:v>
                </c:pt>
                <c:pt idx="12">
                  <c:v>8.8183421516754863E-3</c:v>
                </c:pt>
                <c:pt idx="13">
                  <c:v>1.7636684303350973E-2</c:v>
                </c:pt>
                <c:pt idx="14">
                  <c:v>1.7636684303350973E-2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8.8183421516754863E-3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D-4ADF-A164-F4291258A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99022784"/>
        <c:axId val="1299021536"/>
      </c:barChart>
      <c:catAx>
        <c:axId val="12990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9021536"/>
        <c:crosses val="autoZero"/>
        <c:auto val="1"/>
        <c:lblAlgn val="ctr"/>
        <c:lblOffset val="100"/>
        <c:noMultiLvlLbl val="0"/>
      </c:catAx>
      <c:valAx>
        <c:axId val="12990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90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615222010292189E-2"/>
          <c:y val="2.6065112602113957E-2"/>
          <c:w val="0.88130210227480965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Лист1!$O$30:$O$50</c:f>
              <c:numCache>
                <c:formatCode>General</c:formatCode>
                <c:ptCount val="21"/>
                <c:pt idx="0">
                  <c:v>1.62266494937084E-2</c:v>
                </c:pt>
                <c:pt idx="1">
                  <c:v>3.7541212888761569E-2</c:v>
                </c:pt>
                <c:pt idx="2">
                  <c:v>7.597221237297172E-2</c:v>
                </c:pt>
                <c:pt idx="3">
                  <c:v>0.13448327498883569</c:v>
                </c:pt>
                <c:pt idx="4">
                  <c:v>0.20823264181740267</c:v>
                </c:pt>
                <c:pt idx="5">
                  <c:v>0.2820306904135168</c:v>
                </c:pt>
                <c:pt idx="6">
                  <c:v>0.33412653072008447</c:v>
                </c:pt>
                <c:pt idx="7">
                  <c:v>0.34625223187537796</c:v>
                </c:pt>
                <c:pt idx="8">
                  <c:v>0.31386380164137206</c:v>
                </c:pt>
                <c:pt idx="9">
                  <c:v>0.24886103864864803</c:v>
                </c:pt>
                <c:pt idx="10">
                  <c:v>0.1725995333504167</c:v>
                </c:pt>
                <c:pt idx="11">
                  <c:v>0.10471028804454321</c:v>
                </c:pt>
                <c:pt idx="12">
                  <c:v>5.5565614377670033E-2</c:v>
                </c:pt>
                <c:pt idx="13">
                  <c:v>2.5792290771221648E-2</c:v>
                </c:pt>
                <c:pt idx="14">
                  <c:v>1.0472267834865155E-2</c:v>
                </c:pt>
                <c:pt idx="15">
                  <c:v>3.719277605351793E-3</c:v>
                </c:pt>
                <c:pt idx="16">
                  <c:v>1.1554295715097841E-3</c:v>
                </c:pt>
                <c:pt idx="17">
                  <c:v>3.1397523275886028E-4</c:v>
                </c:pt>
                <c:pt idx="18">
                  <c:v>7.4630153161225722E-5</c:v>
                </c:pt>
                <c:pt idx="19">
                  <c:v>1.5516733600844112E-5</c:v>
                </c:pt>
                <c:pt idx="20">
                  <c:v>2.8219759250045787E-6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3A-426A-8865-E0A4BBAB1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09647"/>
        <c:axId val="350317967"/>
      </c:scatterChart>
      <c:valAx>
        <c:axId val="350309647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crossAx val="350317967"/>
        <c:crosses val="autoZero"/>
        <c:crossBetween val="midCat"/>
      </c:valAx>
      <c:valAx>
        <c:axId val="35031796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030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Для </a:t>
            </a:r>
            <a:r>
              <a:rPr lang="en-US"/>
              <a:t>n = 10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Лист1!$P$4:$P$14</c:f>
              <c:numCache>
                <c:formatCode>General</c:formatCode>
                <c:ptCount val="11"/>
                <c:pt idx="0">
                  <c:v>496.5</c:v>
                </c:pt>
                <c:pt idx="1">
                  <c:v>497.34</c:v>
                </c:pt>
                <c:pt idx="2">
                  <c:v>498.17999999999995</c:v>
                </c:pt>
                <c:pt idx="3">
                  <c:v>499.01999999999992</c:v>
                </c:pt>
                <c:pt idx="4">
                  <c:v>499.8599999999999</c:v>
                </c:pt>
                <c:pt idx="5">
                  <c:v>500.69999999999987</c:v>
                </c:pt>
                <c:pt idx="6">
                  <c:v>501.53999999999985</c:v>
                </c:pt>
                <c:pt idx="7">
                  <c:v>502.37999999999982</c:v>
                </c:pt>
                <c:pt idx="8">
                  <c:v>503.2199999999998</c:v>
                </c:pt>
                <c:pt idx="9">
                  <c:v>504.05999999999977</c:v>
                </c:pt>
                <c:pt idx="10">
                  <c:v>504.9099999999998</c:v>
                </c:pt>
              </c:numCache>
            </c:numRef>
          </c:cat>
          <c:val>
            <c:numRef>
              <c:f>Лист1!$R$5:$R$14</c:f>
              <c:numCache>
                <c:formatCode>General</c:formatCode>
                <c:ptCount val="10"/>
                <c:pt idx="0">
                  <c:v>3.0864197530864199E-2</c:v>
                </c:pt>
                <c:pt idx="1">
                  <c:v>0.14109347442680778</c:v>
                </c:pt>
                <c:pt idx="2">
                  <c:v>0.29982363315696647</c:v>
                </c:pt>
                <c:pt idx="3">
                  <c:v>0.32627865961199298</c:v>
                </c:pt>
                <c:pt idx="4">
                  <c:v>0.26455026455026454</c:v>
                </c:pt>
                <c:pt idx="5">
                  <c:v>0.10141093474426809</c:v>
                </c:pt>
                <c:pt idx="6">
                  <c:v>1.3227513227513229E-2</c:v>
                </c:pt>
                <c:pt idx="7">
                  <c:v>8.8183421516754863E-3</c:v>
                </c:pt>
                <c:pt idx="8">
                  <c:v>0</c:v>
                </c:pt>
                <c:pt idx="9">
                  <c:v>4.4091710758377431E-3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D-4B4C-B231-8FF76EBB3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70566351"/>
        <c:axId val="470566767"/>
      </c:barChart>
      <c:catAx>
        <c:axId val="47056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566767"/>
        <c:crosses val="autoZero"/>
        <c:auto val="1"/>
        <c:lblAlgn val="ctr"/>
        <c:lblOffset val="100"/>
        <c:noMultiLvlLbl val="0"/>
      </c:catAx>
      <c:valAx>
        <c:axId val="47056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56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070712875740224E-2"/>
          <c:y val="0.11670939392386927"/>
          <c:w val="0.87961161134849841"/>
          <c:h val="0.834648221057083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Лист1!$T$4:$T$14</c:f>
              <c:numCache>
                <c:formatCode>General</c:formatCode>
                <c:ptCount val="11"/>
                <c:pt idx="0">
                  <c:v>1.62266494937084E-2</c:v>
                </c:pt>
                <c:pt idx="1">
                  <c:v>7.597221237296517E-2</c:v>
                </c:pt>
                <c:pt idx="2">
                  <c:v>0.2082326418173818</c:v>
                </c:pt>
                <c:pt idx="3">
                  <c:v>0.33412653072007054</c:v>
                </c:pt>
                <c:pt idx="4">
                  <c:v>0.31386380164140015</c:v>
                </c:pt>
                <c:pt idx="5">
                  <c:v>0.17259953335046724</c:v>
                </c:pt>
                <c:pt idx="6">
                  <c:v>5.556561437770164E-2</c:v>
                </c:pt>
                <c:pt idx="7">
                  <c:v>1.0472267834874758E-2</c:v>
                </c:pt>
                <c:pt idx="8">
                  <c:v>1.1554295715113306E-3</c:v>
                </c:pt>
                <c:pt idx="9">
                  <c:v>7.4630153161362399E-5</c:v>
                </c:pt>
                <c:pt idx="10">
                  <c:v>2.7053274490425965E-6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B-4869-8422-933C1A21D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36111"/>
        <c:axId val="474536943"/>
      </c:scatterChart>
      <c:valAx>
        <c:axId val="47453611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crossAx val="474536943"/>
        <c:crosses val="autoZero"/>
        <c:crossBetween val="midCat"/>
      </c:valAx>
      <c:valAx>
        <c:axId val="47453694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453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307759611863667E-2"/>
          <c:y val="0.11670946023051468"/>
          <c:w val="0.86733884618993884"/>
          <c:h val="0.8346482210570831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Лист1!$T$4:$T$14</c:f>
              <c:numCache>
                <c:formatCode>General</c:formatCode>
                <c:ptCount val="11"/>
                <c:pt idx="0">
                  <c:v>1.62266494937084E-2</c:v>
                </c:pt>
                <c:pt idx="1">
                  <c:v>7.597221237296517E-2</c:v>
                </c:pt>
                <c:pt idx="2">
                  <c:v>0.2082326418173818</c:v>
                </c:pt>
                <c:pt idx="3">
                  <c:v>0.33412653072007054</c:v>
                </c:pt>
                <c:pt idx="4">
                  <c:v>0.31386380164140015</c:v>
                </c:pt>
                <c:pt idx="5">
                  <c:v>0.17259953335046724</c:v>
                </c:pt>
                <c:pt idx="6">
                  <c:v>5.556561437770164E-2</c:v>
                </c:pt>
                <c:pt idx="7">
                  <c:v>1.0472267834874758E-2</c:v>
                </c:pt>
                <c:pt idx="8">
                  <c:v>1.1554295715113306E-3</c:v>
                </c:pt>
                <c:pt idx="9">
                  <c:v>7.4630153161362399E-5</c:v>
                </c:pt>
                <c:pt idx="10">
                  <c:v>2.7053274490425965E-6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D8-493C-A307-25CEDC27F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36111"/>
        <c:axId val="474536943"/>
      </c:scatterChart>
      <c:valAx>
        <c:axId val="47453611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ajorTickMark val="none"/>
        <c:minorTickMark val="none"/>
        <c:tickLblPos val="nextTo"/>
        <c:crossAx val="474536943"/>
        <c:crosses val="autoZero"/>
        <c:crossBetween val="midCat"/>
      </c:valAx>
      <c:valAx>
        <c:axId val="47453694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7453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365760</xdr:colOff>
      <xdr:row>15</xdr:row>
      <xdr:rowOff>83820</xdr:rowOff>
    </xdr:from>
    <xdr:to>
      <xdr:col>26</xdr:col>
      <xdr:colOff>0</xdr:colOff>
      <xdr:row>39</xdr:row>
      <xdr:rowOff>167640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49BBC62A-C586-47AA-80F6-7C7E91816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220980</xdr:colOff>
      <xdr:row>17</xdr:row>
      <xdr:rowOff>144780</xdr:rowOff>
    </xdr:from>
    <xdr:to>
      <xdr:col>27</xdr:col>
      <xdr:colOff>266700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4F05BDD-E144-4F32-9B16-BEFD3D938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98533</xdr:colOff>
      <xdr:row>23</xdr:row>
      <xdr:rowOff>139261</xdr:rowOff>
    </xdr:from>
    <xdr:to>
      <xdr:col>10</xdr:col>
      <xdr:colOff>472965</xdr:colOff>
      <xdr:row>42</xdr:row>
      <xdr:rowOff>118241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C159CDB-5771-489B-8E41-EEB39EB6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82886</xdr:colOff>
      <xdr:row>20</xdr:row>
      <xdr:rowOff>160506</xdr:rowOff>
    </xdr:from>
    <xdr:to>
      <xdr:col>11</xdr:col>
      <xdr:colOff>598900</xdr:colOff>
      <xdr:row>44</xdr:row>
      <xdr:rowOff>38586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A67405-BC50-4F03-9DB7-96773C640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18</xdr:col>
      <xdr:colOff>516014</xdr:colOff>
      <xdr:row>93</xdr:row>
      <xdr:rowOff>64526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4D7557B-6679-4195-BB89-81052BAD6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исло водск" refreshedDate="44454.894942476851" createdVersion="7" refreshedVersion="7" minRefreshableVersion="3" recordCount="269" xr:uid="{2639578E-DDBD-41B6-84EB-EE2FE0EC35A1}">
  <cacheSource type="worksheet">
    <worksheetSource ref="A3:A272" sheet="Лист1"/>
  </cacheSource>
  <cacheFields count="1">
    <cacheField name="496,5" numFmtId="0">
      <sharedItems containsSemiMixedTypes="0" containsString="0" containsNumber="1" minValue="496.5" maxValue="504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">
  <r>
    <n v="496.5"/>
  </r>
  <r>
    <n v="496.7"/>
  </r>
  <r>
    <n v="496.7"/>
  </r>
  <r>
    <n v="497.1"/>
  </r>
  <r>
    <n v="497.1"/>
  </r>
  <r>
    <n v="497.3"/>
  </r>
  <r>
    <n v="497.4"/>
  </r>
  <r>
    <n v="497.4"/>
  </r>
  <r>
    <n v="497.4"/>
  </r>
  <r>
    <n v="497.4"/>
  </r>
  <r>
    <n v="497.4"/>
  </r>
  <r>
    <n v="497.5"/>
  </r>
  <r>
    <n v="497.5"/>
  </r>
  <r>
    <n v="497.6"/>
  </r>
  <r>
    <n v="497.6"/>
  </r>
  <r>
    <n v="497.6"/>
  </r>
  <r>
    <n v="497.7"/>
  </r>
  <r>
    <n v="497.7"/>
  </r>
  <r>
    <n v="497.7"/>
  </r>
  <r>
    <n v="497.7"/>
  </r>
  <r>
    <n v="497.7"/>
  </r>
  <r>
    <n v="497.8"/>
  </r>
  <r>
    <n v="497.8"/>
  </r>
  <r>
    <n v="497.8"/>
  </r>
  <r>
    <n v="497.8"/>
  </r>
  <r>
    <n v="497.8"/>
  </r>
  <r>
    <n v="497.9"/>
  </r>
  <r>
    <n v="497.9"/>
  </r>
  <r>
    <n v="497.9"/>
  </r>
  <r>
    <n v="498"/>
  </r>
  <r>
    <n v="498.1"/>
  </r>
  <r>
    <n v="498.1"/>
  </r>
  <r>
    <n v="498.1"/>
  </r>
  <r>
    <n v="498.1"/>
  </r>
  <r>
    <n v="498.1"/>
  </r>
  <r>
    <n v="498.1"/>
  </r>
  <r>
    <n v="498.1"/>
  </r>
  <r>
    <n v="498.1"/>
  </r>
  <r>
    <n v="498.2"/>
  </r>
  <r>
    <n v="498.2"/>
  </r>
  <r>
    <n v="498.2"/>
  </r>
  <r>
    <n v="498.2"/>
  </r>
  <r>
    <n v="498.2"/>
  </r>
  <r>
    <n v="498.2"/>
  </r>
  <r>
    <n v="498.2"/>
  </r>
  <r>
    <n v="498.2"/>
  </r>
  <r>
    <n v="498.2"/>
  </r>
  <r>
    <n v="498.2"/>
  </r>
  <r>
    <n v="498.2"/>
  </r>
  <r>
    <n v="498.3"/>
  </r>
  <r>
    <n v="498.3"/>
  </r>
  <r>
    <n v="498.3"/>
  </r>
  <r>
    <n v="498.4"/>
  </r>
  <r>
    <n v="498.4"/>
  </r>
  <r>
    <n v="498.4"/>
  </r>
  <r>
    <n v="498.5"/>
  </r>
  <r>
    <n v="498.5"/>
  </r>
  <r>
    <n v="498.5"/>
  </r>
  <r>
    <n v="498.5"/>
  </r>
  <r>
    <n v="498.5"/>
  </r>
  <r>
    <n v="498.5"/>
  </r>
  <r>
    <n v="498.5"/>
  </r>
  <r>
    <n v="498.6"/>
  </r>
  <r>
    <n v="498.6"/>
  </r>
  <r>
    <n v="498.6"/>
  </r>
  <r>
    <n v="498.6"/>
  </r>
  <r>
    <n v="498.6"/>
  </r>
  <r>
    <n v="498.6"/>
  </r>
  <r>
    <n v="498.6"/>
  </r>
  <r>
    <n v="498.7"/>
  </r>
  <r>
    <n v="498.7"/>
  </r>
  <r>
    <n v="498.7"/>
  </r>
  <r>
    <n v="498.7"/>
  </r>
  <r>
    <n v="498.7"/>
  </r>
  <r>
    <n v="498.7"/>
  </r>
  <r>
    <n v="498.7"/>
  </r>
  <r>
    <n v="498.8"/>
  </r>
  <r>
    <n v="498.8"/>
  </r>
  <r>
    <n v="498.8"/>
  </r>
  <r>
    <n v="498.8"/>
  </r>
  <r>
    <n v="498.8"/>
  </r>
  <r>
    <n v="498.8"/>
  </r>
  <r>
    <n v="498.8"/>
  </r>
  <r>
    <n v="498.8"/>
  </r>
  <r>
    <n v="498.8"/>
  </r>
  <r>
    <n v="498.9"/>
  </r>
  <r>
    <n v="498.9"/>
  </r>
  <r>
    <n v="498.9"/>
  </r>
  <r>
    <n v="498.9"/>
  </r>
  <r>
    <n v="498.9"/>
  </r>
  <r>
    <n v="498.9"/>
  </r>
  <r>
    <n v="498.9"/>
  </r>
  <r>
    <n v="498.9"/>
  </r>
  <r>
    <n v="498.9"/>
  </r>
  <r>
    <n v="498.9"/>
  </r>
  <r>
    <n v="498.9"/>
  </r>
  <r>
    <n v="498.9"/>
  </r>
  <r>
    <n v="498.9"/>
  </r>
  <r>
    <n v="499"/>
  </r>
  <r>
    <n v="499"/>
  </r>
  <r>
    <n v="499"/>
  </r>
  <r>
    <n v="499"/>
  </r>
  <r>
    <n v="499"/>
  </r>
  <r>
    <n v="499"/>
  </r>
  <r>
    <n v="499"/>
  </r>
  <r>
    <n v="499"/>
  </r>
  <r>
    <n v="499.1"/>
  </r>
  <r>
    <n v="499.1"/>
  </r>
  <r>
    <n v="499.1"/>
  </r>
  <r>
    <n v="499.1"/>
  </r>
  <r>
    <n v="499.1"/>
  </r>
  <r>
    <n v="499.1"/>
  </r>
  <r>
    <n v="499.1"/>
  </r>
  <r>
    <n v="499.1"/>
  </r>
  <r>
    <n v="499.1"/>
  </r>
  <r>
    <n v="499.1"/>
  </r>
  <r>
    <n v="499.1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2"/>
  </r>
  <r>
    <n v="499.3"/>
  </r>
  <r>
    <n v="499.3"/>
  </r>
  <r>
    <n v="499.3"/>
  </r>
  <r>
    <n v="499.3"/>
  </r>
  <r>
    <n v="499.3"/>
  </r>
  <r>
    <n v="499.3"/>
  </r>
  <r>
    <n v="499.3"/>
  </r>
  <r>
    <n v="499.4"/>
  </r>
  <r>
    <n v="499.4"/>
  </r>
  <r>
    <n v="499.4"/>
  </r>
  <r>
    <n v="499.4"/>
  </r>
  <r>
    <n v="499.4"/>
  </r>
  <r>
    <n v="499.4"/>
  </r>
  <r>
    <n v="499.4"/>
  </r>
  <r>
    <n v="499.4"/>
  </r>
  <r>
    <n v="499.5"/>
  </r>
  <r>
    <n v="499.5"/>
  </r>
  <r>
    <n v="499.5"/>
  </r>
  <r>
    <n v="499.5"/>
  </r>
  <r>
    <n v="499.5"/>
  </r>
  <r>
    <n v="499.5"/>
  </r>
  <r>
    <n v="499.5"/>
  </r>
  <r>
    <n v="499.5"/>
  </r>
  <r>
    <n v="499.5"/>
  </r>
  <r>
    <n v="499.5"/>
  </r>
  <r>
    <n v="499.6"/>
  </r>
  <r>
    <n v="499.6"/>
  </r>
  <r>
    <n v="499.6"/>
  </r>
  <r>
    <n v="499.6"/>
  </r>
  <r>
    <n v="499.7"/>
  </r>
  <r>
    <n v="499.7"/>
  </r>
  <r>
    <n v="499.7"/>
  </r>
  <r>
    <n v="499.7"/>
  </r>
  <r>
    <n v="499.7"/>
  </r>
  <r>
    <n v="499.7"/>
  </r>
  <r>
    <n v="499.7"/>
  </r>
  <r>
    <n v="499.7"/>
  </r>
  <r>
    <n v="499.7"/>
  </r>
  <r>
    <n v="499.7"/>
  </r>
  <r>
    <n v="499.8"/>
  </r>
  <r>
    <n v="499.8"/>
  </r>
  <r>
    <n v="499.8"/>
  </r>
  <r>
    <n v="499.8"/>
  </r>
  <r>
    <n v="499.8"/>
  </r>
  <r>
    <n v="499.8"/>
  </r>
  <r>
    <n v="499.8"/>
  </r>
  <r>
    <n v="499.9"/>
  </r>
  <r>
    <n v="499.9"/>
  </r>
  <r>
    <n v="499.9"/>
  </r>
  <r>
    <n v="499.9"/>
  </r>
  <r>
    <n v="499.9"/>
  </r>
  <r>
    <n v="499.9"/>
  </r>
  <r>
    <n v="499.9"/>
  </r>
  <r>
    <n v="499.9"/>
  </r>
  <r>
    <n v="500"/>
  </r>
  <r>
    <n v="500"/>
  </r>
  <r>
    <n v="500"/>
  </r>
  <r>
    <n v="500"/>
  </r>
  <r>
    <n v="500"/>
  </r>
  <r>
    <n v="500"/>
  </r>
  <r>
    <n v="500"/>
  </r>
  <r>
    <n v="500"/>
  </r>
  <r>
    <n v="500"/>
  </r>
  <r>
    <n v="500"/>
  </r>
  <r>
    <n v="500.1"/>
  </r>
  <r>
    <n v="500.1"/>
  </r>
  <r>
    <n v="500.1"/>
  </r>
  <r>
    <n v="500.1"/>
  </r>
  <r>
    <n v="500.1"/>
  </r>
  <r>
    <n v="500.1"/>
  </r>
  <r>
    <n v="500.1"/>
  </r>
  <r>
    <n v="500.1"/>
  </r>
  <r>
    <n v="500.1"/>
  </r>
  <r>
    <n v="500.1"/>
  </r>
  <r>
    <n v="500.1"/>
  </r>
  <r>
    <n v="500.1"/>
  </r>
  <r>
    <n v="500.2"/>
  </r>
  <r>
    <n v="500.2"/>
  </r>
  <r>
    <n v="500.2"/>
  </r>
  <r>
    <n v="500.2"/>
  </r>
  <r>
    <n v="500.2"/>
  </r>
  <r>
    <n v="500.2"/>
  </r>
  <r>
    <n v="500.2"/>
  </r>
  <r>
    <n v="500.3"/>
  </r>
  <r>
    <n v="500.3"/>
  </r>
  <r>
    <n v="500.3"/>
  </r>
  <r>
    <n v="500.3"/>
  </r>
  <r>
    <n v="500.4"/>
  </r>
  <r>
    <n v="500.4"/>
  </r>
  <r>
    <n v="500.4"/>
  </r>
  <r>
    <n v="500.4"/>
  </r>
  <r>
    <n v="500.4"/>
  </r>
  <r>
    <n v="500.4"/>
  </r>
  <r>
    <n v="500.5"/>
  </r>
  <r>
    <n v="500.5"/>
  </r>
  <r>
    <n v="500.5"/>
  </r>
  <r>
    <n v="500.5"/>
  </r>
  <r>
    <n v="500.5"/>
  </r>
  <r>
    <n v="500.5"/>
  </r>
  <r>
    <n v="500.5"/>
  </r>
  <r>
    <n v="500.5"/>
  </r>
  <r>
    <n v="500.6"/>
  </r>
  <r>
    <n v="500.6"/>
  </r>
  <r>
    <n v="500.6"/>
  </r>
  <r>
    <n v="500.6"/>
  </r>
  <r>
    <n v="500.6"/>
  </r>
  <r>
    <n v="500.7"/>
  </r>
  <r>
    <n v="500.7"/>
  </r>
  <r>
    <n v="500.7"/>
  </r>
  <r>
    <n v="500.7"/>
  </r>
  <r>
    <n v="500.8"/>
  </r>
  <r>
    <n v="500.8"/>
  </r>
  <r>
    <n v="500.8"/>
  </r>
  <r>
    <n v="500.8"/>
  </r>
  <r>
    <n v="500.8"/>
  </r>
  <r>
    <n v="500.9"/>
  </r>
  <r>
    <n v="500.9"/>
  </r>
  <r>
    <n v="500.9"/>
  </r>
  <r>
    <n v="501"/>
  </r>
  <r>
    <n v="501.1"/>
  </r>
  <r>
    <n v="501.2"/>
  </r>
  <r>
    <n v="501.2"/>
  </r>
  <r>
    <n v="501.2"/>
  </r>
  <r>
    <n v="501.3"/>
  </r>
  <r>
    <n v="501.4"/>
  </r>
  <r>
    <n v="501.4"/>
  </r>
  <r>
    <n v="501.5"/>
  </r>
  <r>
    <n v="501.5"/>
  </r>
  <r>
    <n v="501.5"/>
  </r>
  <r>
    <n v="501.7"/>
  </r>
  <r>
    <n v="502.1"/>
  </r>
  <r>
    <n v="502.1"/>
  </r>
  <r>
    <n v="502.4"/>
  </r>
  <r>
    <n v="502.6"/>
  </r>
  <r>
    <n v="504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D66F7D-366E-40F6-B958-6356EADBC0A7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E256:G273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BE53-E5EB-4C6B-83C6-B28A4F1539A2}">
  <dimension ref="A1:T273"/>
  <sheetViews>
    <sheetView tabSelected="1" topLeftCell="F1" zoomScale="115" zoomScaleNormal="115" workbookViewId="0">
      <selection activeCell="S4" sqref="S4"/>
    </sheetView>
  </sheetViews>
  <sheetFormatPr defaultRowHeight="14.4" x14ac:dyDescent="0.3"/>
  <cols>
    <col min="1" max="1" width="10.77734375" customWidth="1"/>
  </cols>
  <sheetData>
    <row r="1" spans="1:20" x14ac:dyDescent="0.3">
      <c r="A1" s="1" t="s">
        <v>0</v>
      </c>
      <c r="N1">
        <f>(I17-I16)/20</f>
        <v>0.41999999999999887</v>
      </c>
    </row>
    <row r="2" spans="1:20" x14ac:dyDescent="0.3">
      <c r="A2" s="6" t="s">
        <v>1</v>
      </c>
    </row>
    <row r="3" spans="1:20" x14ac:dyDescent="0.3">
      <c r="A3" s="7">
        <v>496.5</v>
      </c>
      <c r="S3" t="s">
        <v>37</v>
      </c>
      <c r="T3" t="s">
        <v>40</v>
      </c>
    </row>
    <row r="4" spans="1:20" ht="15" thickBot="1" x14ac:dyDescent="0.35">
      <c r="A4" s="8">
        <v>496.5</v>
      </c>
      <c r="C4">
        <f xml:space="preserve"> COUNTIFS($A$3:$A$272, "&gt; 498,85", $A$3:$A$272, "&lt;501,15 ")  / 270 * 100</f>
        <v>62.592592592592588</v>
      </c>
      <c r="E4">
        <f xml:space="preserve"> COUNTIFS($A$3:$A$272, "&gt; 498,192", $A$3:$A$272, "&lt;500,492 ")  / 270 * 100</f>
        <v>70</v>
      </c>
      <c r="K4" t="s">
        <v>35</v>
      </c>
      <c r="L4">
        <v>496.5</v>
      </c>
      <c r="O4" t="s">
        <v>36</v>
      </c>
      <c r="P4">
        <v>496.5</v>
      </c>
      <c r="R4" t="s">
        <v>38</v>
      </c>
      <c r="S4">
        <f xml:space="preserve"> _xlfn.STDEV.S(A3:A272)</f>
        <v>1.1479690715010364</v>
      </c>
      <c r="T4">
        <f xml:space="preserve"> 1 / SQRT(2 *  PI())  / $S$4 * EXP(- (P4 -$I$7) * (P4 -$I$7)   / (2 * $S$4 * $S$4))</f>
        <v>1.62266494937084E-2</v>
      </c>
    </row>
    <row r="5" spans="1:20" x14ac:dyDescent="0.3">
      <c r="A5" s="7">
        <v>496.7</v>
      </c>
      <c r="C5">
        <f>COUNTIFS($A$3:$A$272,"&gt; 497,7",$A$3:$A$272, "&lt; 502,3")  / 270 * 100</f>
        <v>90.740740740740748</v>
      </c>
      <c r="E5">
        <f xml:space="preserve"> COUNTIFS($A$3:$A$272, "&gt; 497,042", $A$3:$A$272, "&lt;501,642 ")  / 270 * 100</f>
        <v>96.296296296296291</v>
      </c>
      <c r="H5" s="4" t="s">
        <v>1</v>
      </c>
      <c r="I5" s="4"/>
      <c r="K5" t="s">
        <v>15</v>
      </c>
      <c r="L5">
        <f>L4+0.42</f>
        <v>496.92</v>
      </c>
      <c r="N5">
        <f t="shared" ref="N5:N24" si="0" xml:space="preserve"> L26 / 270 / 0.42</f>
        <v>3.5273368606701945E-2</v>
      </c>
      <c r="O5" t="s">
        <v>15</v>
      </c>
      <c r="P5">
        <f>P4 + 0.84</f>
        <v>497.34</v>
      </c>
      <c r="Q5">
        <f t="array" ref="Q5:Q14">FREQUENCY(A3:A272,P5:P14)</f>
        <v>7</v>
      </c>
      <c r="R5">
        <f xml:space="preserve"> Q5 / 270 / 0.84</f>
        <v>3.0864197530864199E-2</v>
      </c>
      <c r="T5">
        <f t="shared" ref="T5:T14" si="1" xml:space="preserve"> 1 / SQRT(2 *  PI())  / $S$4 * EXP(- (P5 -$I$7) * (P5 -$I$7)   / (2 * $S$4 * $S$4))</f>
        <v>7.597221237296517E-2</v>
      </c>
    </row>
    <row r="6" spans="1:20" x14ac:dyDescent="0.3">
      <c r="A6" s="8">
        <v>496.7</v>
      </c>
      <c r="C6">
        <f>COUNTIFS($A$3:$A$272,"&gt; 496,55",$A$3:$A$272, "&lt;503,45")  / 270 * 100</f>
        <v>98.888888888888886</v>
      </c>
      <c r="H6" s="2"/>
      <c r="I6" s="2"/>
      <c r="K6" t="s">
        <v>16</v>
      </c>
      <c r="L6">
        <f>L5+0.42</f>
        <v>497.34000000000003</v>
      </c>
      <c r="N6">
        <f t="shared" si="0"/>
        <v>2.6455026455026457E-2</v>
      </c>
      <c r="O6" t="s">
        <v>16</v>
      </c>
      <c r="P6">
        <f xml:space="preserve"> P5 + 0.84</f>
        <v>498.17999999999995</v>
      </c>
      <c r="Q6">
        <v>32</v>
      </c>
      <c r="R6">
        <f t="shared" ref="R6:R14" si="2" xml:space="preserve"> Q6 / 270 / 0.84</f>
        <v>0.14109347442680778</v>
      </c>
      <c r="T6">
        <f t="shared" si="1"/>
        <v>0.2082326418173818</v>
      </c>
    </row>
    <row r="7" spans="1:20" x14ac:dyDescent="0.3">
      <c r="A7" s="7">
        <v>497.1</v>
      </c>
      <c r="C7">
        <f>COUNTIFS($A$3:$A$272,"&gt; 498,32",$A$3:$A$272, "&lt;501,68")  / 270 * 100</f>
        <v>78.148148148148138</v>
      </c>
      <c r="H7" s="2" t="s">
        <v>2</v>
      </c>
      <c r="I7" s="2">
        <v>499.34185185185191</v>
      </c>
      <c r="K7" t="s">
        <v>17</v>
      </c>
      <c r="L7">
        <f>L6+0.42</f>
        <v>497.76000000000005</v>
      </c>
      <c r="N7">
        <f t="shared" si="0"/>
        <v>0.13227513227513227</v>
      </c>
      <c r="O7" t="s">
        <v>17</v>
      </c>
      <c r="P7">
        <f t="shared" ref="P7" si="3">P6 + 0.84</f>
        <v>499.01999999999992</v>
      </c>
      <c r="Q7">
        <v>68</v>
      </c>
      <c r="R7">
        <f t="shared" si="2"/>
        <v>0.29982363315696647</v>
      </c>
      <c r="T7">
        <f t="shared" si="1"/>
        <v>0.33412653072007054</v>
      </c>
    </row>
    <row r="8" spans="1:20" x14ac:dyDescent="0.3">
      <c r="A8" s="8">
        <v>497.1</v>
      </c>
      <c r="C8">
        <f>COUNTIFS($A$3:$A$272,"&gt; 497,9",$A$3:$A$272, "&lt;502,1")  / 270 * 100</f>
        <v>87.037037037037038</v>
      </c>
      <c r="H8" s="2" t="s">
        <v>3</v>
      </c>
      <c r="I8" s="2">
        <v>6.9863172864375406E-2</v>
      </c>
      <c r="K8" t="s">
        <v>18</v>
      </c>
      <c r="L8">
        <f>L7+0.42</f>
        <v>498.18000000000006</v>
      </c>
      <c r="N8">
        <f t="shared" si="0"/>
        <v>0.14991181657848324</v>
      </c>
      <c r="O8" t="s">
        <v>18</v>
      </c>
      <c r="P8">
        <f t="shared" ref="P8" si="4" xml:space="preserve"> P7 + 0.84</f>
        <v>499.8599999999999</v>
      </c>
      <c r="Q8">
        <v>74</v>
      </c>
      <c r="R8">
        <f t="shared" si="2"/>
        <v>0.32627865961199298</v>
      </c>
      <c r="T8">
        <f t="shared" si="1"/>
        <v>0.31386380164140015</v>
      </c>
    </row>
    <row r="9" spans="1:20" x14ac:dyDescent="0.3">
      <c r="A9" s="9">
        <v>497.3</v>
      </c>
      <c r="C9">
        <f>COUNTIFS($A$3:$A$272,"&gt; 497,48",$A$3:$A$272, "&lt;502,52")  / 270 * 100</f>
        <v>94.814814814814824</v>
      </c>
      <c r="H9" s="2" t="s">
        <v>4</v>
      </c>
      <c r="I9" s="2">
        <v>499.25</v>
      </c>
      <c r="K9" t="s">
        <v>19</v>
      </c>
      <c r="L9">
        <f t="shared" ref="L9:L22" si="5">L8+0.42</f>
        <v>498.60000000000008</v>
      </c>
      <c r="N9">
        <f t="shared" si="0"/>
        <v>0.27336860670194002</v>
      </c>
      <c r="O9" t="s">
        <v>19</v>
      </c>
      <c r="P9">
        <f t="shared" ref="P9" si="6">P8 + 0.84</f>
        <v>500.69999999999987</v>
      </c>
      <c r="Q9">
        <v>60</v>
      </c>
      <c r="R9">
        <f t="shared" si="2"/>
        <v>0.26455026455026454</v>
      </c>
      <c r="T9">
        <f t="shared" si="1"/>
        <v>0.17259953335046724</v>
      </c>
    </row>
    <row r="10" spans="1:20" x14ac:dyDescent="0.3">
      <c r="A10" s="8">
        <v>497.4</v>
      </c>
      <c r="C10">
        <f>COUNTIFS($A$3:$A$272,"&gt; 497,06",$A$3:$A$272, "&lt;502,94")  / 270 * 100</f>
        <v>98.148148148148152</v>
      </c>
      <c r="H10" s="2" t="s">
        <v>5</v>
      </c>
      <c r="I10" s="2">
        <v>499.2</v>
      </c>
      <c r="K10" t="s">
        <v>20</v>
      </c>
      <c r="L10">
        <f>L9+0.42</f>
        <v>499.0200000000001</v>
      </c>
      <c r="N10">
        <f t="shared" si="0"/>
        <v>0.32627865961199298</v>
      </c>
      <c r="O10" t="s">
        <v>20</v>
      </c>
      <c r="P10">
        <f t="shared" ref="P10" si="7" xml:space="preserve"> P9 + 0.84</f>
        <v>501.53999999999985</v>
      </c>
      <c r="Q10">
        <v>23</v>
      </c>
      <c r="R10">
        <f t="shared" si="2"/>
        <v>0.10141093474426809</v>
      </c>
      <c r="T10">
        <f t="shared" si="1"/>
        <v>5.556561437770164E-2</v>
      </c>
    </row>
    <row r="11" spans="1:20" x14ac:dyDescent="0.3">
      <c r="A11" s="7">
        <v>497.4</v>
      </c>
      <c r="H11" s="2" t="s">
        <v>6</v>
      </c>
      <c r="I11" s="2">
        <v>1.1479690715010364</v>
      </c>
      <c r="K11" t="s">
        <v>21</v>
      </c>
      <c r="L11">
        <f t="shared" si="5"/>
        <v>499.44000000000011</v>
      </c>
      <c r="N11">
        <f t="shared" si="0"/>
        <v>0.37918871252204589</v>
      </c>
      <c r="O11" t="s">
        <v>21</v>
      </c>
      <c r="P11">
        <f t="shared" ref="P11" si="8">P10 + 0.84</f>
        <v>502.37999999999982</v>
      </c>
      <c r="Q11">
        <v>3</v>
      </c>
      <c r="R11">
        <f t="shared" si="2"/>
        <v>1.3227513227513229E-2</v>
      </c>
      <c r="T11">
        <f t="shared" si="1"/>
        <v>1.0472267834874758E-2</v>
      </c>
    </row>
    <row r="12" spans="1:20" x14ac:dyDescent="0.3">
      <c r="A12" s="8">
        <v>497.4</v>
      </c>
      <c r="H12" s="2" t="s">
        <v>7</v>
      </c>
      <c r="I12" s="2">
        <v>1.3178329891229517</v>
      </c>
      <c r="K12" t="s">
        <v>22</v>
      </c>
      <c r="L12">
        <f t="shared" si="5"/>
        <v>499.86000000000013</v>
      </c>
      <c r="N12">
        <f t="shared" si="0"/>
        <v>0.27336860670194002</v>
      </c>
      <c r="O12" t="s">
        <v>22</v>
      </c>
      <c r="P12">
        <f t="shared" ref="P12" si="9" xml:space="preserve"> P11 + 0.84</f>
        <v>503.2199999999998</v>
      </c>
      <c r="Q12">
        <v>2</v>
      </c>
      <c r="R12">
        <f t="shared" si="2"/>
        <v>8.8183421516754863E-3</v>
      </c>
      <c r="T12">
        <f t="shared" si="1"/>
        <v>1.1554295715113306E-3</v>
      </c>
    </row>
    <row r="13" spans="1:20" x14ac:dyDescent="0.3">
      <c r="A13" s="9">
        <v>497.4</v>
      </c>
      <c r="H13" s="2" t="s">
        <v>8</v>
      </c>
      <c r="I13" s="2">
        <v>1.6121476666026124</v>
      </c>
      <c r="K13" t="s">
        <v>23</v>
      </c>
      <c r="L13">
        <f t="shared" si="5"/>
        <v>500.28000000000014</v>
      </c>
      <c r="N13">
        <f t="shared" si="0"/>
        <v>0.32627865961199298</v>
      </c>
      <c r="O13" t="s">
        <v>23</v>
      </c>
      <c r="P13">
        <f t="shared" ref="P13" si="10">P12 + 0.84</f>
        <v>504.05999999999977</v>
      </c>
      <c r="Q13">
        <v>0</v>
      </c>
      <c r="R13">
        <f t="shared" si="2"/>
        <v>0</v>
      </c>
      <c r="T13">
        <f xml:space="preserve"> 1 / SQRT(2 *  PI())  / $S$4 * EXP(- (P13 -$I$7) * (P13 -$I$7)   / (2 * $S$4 * $S$4))</f>
        <v>7.4630153161362399E-5</v>
      </c>
    </row>
    <row r="14" spans="1:20" x14ac:dyDescent="0.3">
      <c r="A14" s="10">
        <v>497.4</v>
      </c>
      <c r="H14" s="2" t="s">
        <v>9</v>
      </c>
      <c r="I14" s="2">
        <v>0.44343556666550243</v>
      </c>
      <c r="K14" t="s">
        <v>24</v>
      </c>
      <c r="L14">
        <f t="shared" si="5"/>
        <v>500.70000000000016</v>
      </c>
      <c r="N14">
        <f t="shared" si="0"/>
        <v>0.23809523809523811</v>
      </c>
      <c r="O14" t="s">
        <v>24</v>
      </c>
      <c r="P14">
        <f xml:space="preserve"> P13 + 0.85</f>
        <v>504.9099999999998</v>
      </c>
      <c r="Q14">
        <v>1</v>
      </c>
      <c r="R14">
        <f t="shared" si="2"/>
        <v>4.4091710758377431E-3</v>
      </c>
      <c r="T14">
        <f t="shared" si="1"/>
        <v>2.7053274490425965E-6</v>
      </c>
    </row>
    <row r="15" spans="1:20" x14ac:dyDescent="0.3">
      <c r="A15" s="7">
        <v>497.5</v>
      </c>
      <c r="H15" s="2" t="s">
        <v>10</v>
      </c>
      <c r="I15" s="2">
        <v>8.3999999999999773</v>
      </c>
      <c r="K15" t="s">
        <v>25</v>
      </c>
      <c r="L15">
        <f t="shared" si="5"/>
        <v>501.12000000000018</v>
      </c>
      <c r="N15">
        <f t="shared" si="0"/>
        <v>8.8183421516754845E-2</v>
      </c>
      <c r="Q15">
        <f>SUM(Q5:Q14)</f>
        <v>270</v>
      </c>
    </row>
    <row r="16" spans="1:20" x14ac:dyDescent="0.3">
      <c r="A16" s="8">
        <v>497.5</v>
      </c>
      <c r="H16" s="2" t="s">
        <v>11</v>
      </c>
      <c r="I16" s="2">
        <v>496.5</v>
      </c>
      <c r="K16" t="s">
        <v>26</v>
      </c>
      <c r="L16">
        <f t="shared" si="5"/>
        <v>501.54000000000019</v>
      </c>
      <c r="N16">
        <f t="shared" si="0"/>
        <v>7.9365079365079361E-2</v>
      </c>
    </row>
    <row r="17" spans="1:15" x14ac:dyDescent="0.3">
      <c r="A17" s="7">
        <v>497.6</v>
      </c>
      <c r="H17" s="2" t="s">
        <v>12</v>
      </c>
      <c r="I17" s="2">
        <v>504.9</v>
      </c>
      <c r="K17" t="s">
        <v>27</v>
      </c>
      <c r="L17">
        <f t="shared" si="5"/>
        <v>501.96000000000021</v>
      </c>
      <c r="N17">
        <f t="shared" si="0"/>
        <v>8.8183421516754863E-3</v>
      </c>
    </row>
    <row r="18" spans="1:15" x14ac:dyDescent="0.3">
      <c r="A18" s="8">
        <v>497.6</v>
      </c>
      <c r="H18" s="2" t="s">
        <v>13</v>
      </c>
      <c r="I18" s="2">
        <v>134822.30000000002</v>
      </c>
      <c r="K18" t="s">
        <v>28</v>
      </c>
      <c r="L18">
        <f t="shared" si="5"/>
        <v>502.38000000000022</v>
      </c>
      <c r="N18">
        <f t="shared" si="0"/>
        <v>1.7636684303350973E-2</v>
      </c>
    </row>
    <row r="19" spans="1:15" ht="15" thickBot="1" x14ac:dyDescent="0.35">
      <c r="A19" s="7">
        <v>497.6</v>
      </c>
      <c r="H19" s="3" t="s">
        <v>14</v>
      </c>
      <c r="I19" s="3">
        <v>270</v>
      </c>
      <c r="K19" t="s">
        <v>29</v>
      </c>
      <c r="L19">
        <f t="shared" si="5"/>
        <v>502.80000000000024</v>
      </c>
      <c r="N19">
        <f t="shared" si="0"/>
        <v>1.7636684303350973E-2</v>
      </c>
    </row>
    <row r="20" spans="1:15" x14ac:dyDescent="0.3">
      <c r="A20" s="8">
        <v>497.7</v>
      </c>
      <c r="I20">
        <v>0</v>
      </c>
      <c r="K20" t="s">
        <v>30</v>
      </c>
      <c r="L20">
        <f t="shared" si="5"/>
        <v>503.22000000000025</v>
      </c>
      <c r="N20">
        <f t="shared" si="0"/>
        <v>0</v>
      </c>
    </row>
    <row r="21" spans="1:15" x14ac:dyDescent="0.3">
      <c r="A21" s="7">
        <v>497.7</v>
      </c>
      <c r="K21" t="s">
        <v>31</v>
      </c>
      <c r="L21">
        <f t="shared" si="5"/>
        <v>503.64000000000027</v>
      </c>
      <c r="N21">
        <f t="shared" si="0"/>
        <v>0</v>
      </c>
    </row>
    <row r="22" spans="1:15" x14ac:dyDescent="0.3">
      <c r="A22" s="8">
        <v>497.7</v>
      </c>
      <c r="K22" t="s">
        <v>32</v>
      </c>
      <c r="L22">
        <f t="shared" si="5"/>
        <v>504.06000000000029</v>
      </c>
      <c r="N22">
        <f t="shared" si="0"/>
        <v>0</v>
      </c>
    </row>
    <row r="23" spans="1:15" x14ac:dyDescent="0.3">
      <c r="A23" s="7">
        <v>497.7</v>
      </c>
      <c r="K23" t="s">
        <v>33</v>
      </c>
      <c r="L23">
        <f>L22+0.42</f>
        <v>504.4800000000003</v>
      </c>
      <c r="N23">
        <f t="shared" si="0"/>
        <v>0</v>
      </c>
    </row>
    <row r="24" spans="1:15" x14ac:dyDescent="0.3">
      <c r="A24" s="10">
        <v>497.7</v>
      </c>
      <c r="K24" t="s">
        <v>34</v>
      </c>
      <c r="L24">
        <v>504.9</v>
      </c>
      <c r="N24">
        <f t="shared" si="0"/>
        <v>8.8183421516754863E-3</v>
      </c>
    </row>
    <row r="25" spans="1:15" x14ac:dyDescent="0.3">
      <c r="A25" s="7">
        <v>497.8</v>
      </c>
      <c r="M25">
        <f>SUM(L26:L45)</f>
        <v>270</v>
      </c>
    </row>
    <row r="26" spans="1:15" x14ac:dyDescent="0.3">
      <c r="A26" s="8">
        <v>497.8</v>
      </c>
      <c r="L26">
        <f t="array" ref="L26:L45">FREQUENCY(A3:A272,L5:L24)</f>
        <v>4</v>
      </c>
    </row>
    <row r="27" spans="1:15" x14ac:dyDescent="0.3">
      <c r="A27" s="7">
        <v>497.8</v>
      </c>
      <c r="L27">
        <v>3</v>
      </c>
    </row>
    <row r="28" spans="1:15" x14ac:dyDescent="0.3">
      <c r="A28" s="8">
        <v>497.8</v>
      </c>
      <c r="L28">
        <v>15</v>
      </c>
      <c r="O28" t="s">
        <v>39</v>
      </c>
    </row>
    <row r="29" spans="1:15" x14ac:dyDescent="0.3">
      <c r="A29" s="7">
        <v>497.8</v>
      </c>
      <c r="L29">
        <v>17</v>
      </c>
      <c r="M29">
        <f xml:space="preserve"> 1 / SQRT(2 *  PI())  / $S$4 * EXP(- (L4 -$I$7) * (L4 -$I$7)   / (2 * $S$4 * $S$4))</f>
        <v>1.62266494937084E-2</v>
      </c>
      <c r="O29">
        <v>0</v>
      </c>
    </row>
    <row r="30" spans="1:15" x14ac:dyDescent="0.3">
      <c r="A30" s="8">
        <v>497.9</v>
      </c>
      <c r="L30">
        <v>31</v>
      </c>
      <c r="O30">
        <f xml:space="preserve"> 1 / SQRT(2 *  PI())  / $S$4 * EXP(- (L4 -$I$7) * (L4 -$I$7)   / (2 * $S$4 * $S$4))</f>
        <v>1.62266494937084E-2</v>
      </c>
    </row>
    <row r="31" spans="1:15" x14ac:dyDescent="0.3">
      <c r="A31" s="7">
        <v>497.9</v>
      </c>
      <c r="L31">
        <v>37</v>
      </c>
      <c r="O31">
        <f t="shared" ref="O31:O50" si="11" xml:space="preserve"> 1 / SQRT(2 *  PI())  / $S$4 * EXP(- (L5 -$I$7) * (L5 -$I$7)   / (2 * $S$4 * $S$4))</f>
        <v>3.7541212888761569E-2</v>
      </c>
    </row>
    <row r="32" spans="1:15" x14ac:dyDescent="0.3">
      <c r="A32" s="8">
        <v>497.9</v>
      </c>
      <c r="L32">
        <v>43</v>
      </c>
      <c r="O32">
        <f t="shared" si="11"/>
        <v>7.597221237297172E-2</v>
      </c>
    </row>
    <row r="33" spans="1:15" x14ac:dyDescent="0.3">
      <c r="A33" s="9">
        <v>498</v>
      </c>
      <c r="L33">
        <v>31</v>
      </c>
      <c r="O33">
        <f t="shared" si="11"/>
        <v>0.13448327498883569</v>
      </c>
    </row>
    <row r="34" spans="1:15" x14ac:dyDescent="0.3">
      <c r="A34" s="8">
        <v>498.1</v>
      </c>
      <c r="L34">
        <v>37</v>
      </c>
      <c r="O34">
        <f t="shared" si="11"/>
        <v>0.20823264181740267</v>
      </c>
    </row>
    <row r="35" spans="1:15" x14ac:dyDescent="0.3">
      <c r="A35" s="7">
        <v>498.1</v>
      </c>
      <c r="L35">
        <v>27</v>
      </c>
      <c r="O35">
        <f t="shared" si="11"/>
        <v>0.2820306904135168</v>
      </c>
    </row>
    <row r="36" spans="1:15" x14ac:dyDescent="0.3">
      <c r="A36" s="8">
        <v>498.1</v>
      </c>
      <c r="L36">
        <v>10</v>
      </c>
      <c r="O36">
        <f t="shared" si="11"/>
        <v>0.33412653072008447</v>
      </c>
    </row>
    <row r="37" spans="1:15" x14ac:dyDescent="0.3">
      <c r="A37" s="7">
        <v>498.1</v>
      </c>
      <c r="L37">
        <v>9</v>
      </c>
      <c r="O37">
        <f t="shared" si="11"/>
        <v>0.34625223187537796</v>
      </c>
    </row>
    <row r="38" spans="1:15" x14ac:dyDescent="0.3">
      <c r="A38" s="8">
        <v>498.1</v>
      </c>
      <c r="L38">
        <v>1</v>
      </c>
      <c r="O38">
        <f t="shared" si="11"/>
        <v>0.31386380164137206</v>
      </c>
    </row>
    <row r="39" spans="1:15" x14ac:dyDescent="0.3">
      <c r="A39" s="9">
        <v>498.1</v>
      </c>
      <c r="L39">
        <v>2</v>
      </c>
      <c r="O39">
        <f t="shared" si="11"/>
        <v>0.24886103864864803</v>
      </c>
    </row>
    <row r="40" spans="1:15" x14ac:dyDescent="0.3">
      <c r="A40" s="8">
        <v>498.1</v>
      </c>
      <c r="L40">
        <v>2</v>
      </c>
      <c r="O40">
        <f t="shared" si="11"/>
        <v>0.1725995333504167</v>
      </c>
    </row>
    <row r="41" spans="1:15" x14ac:dyDescent="0.3">
      <c r="A41" s="9">
        <v>498.1</v>
      </c>
      <c r="L41">
        <v>0</v>
      </c>
      <c r="O41">
        <f t="shared" si="11"/>
        <v>0.10471028804454321</v>
      </c>
    </row>
    <row r="42" spans="1:15" x14ac:dyDescent="0.3">
      <c r="A42" s="8">
        <v>498.2</v>
      </c>
      <c r="L42">
        <v>0</v>
      </c>
      <c r="O42">
        <f t="shared" si="11"/>
        <v>5.5565614377670033E-2</v>
      </c>
    </row>
    <row r="43" spans="1:15" x14ac:dyDescent="0.3">
      <c r="A43" s="7">
        <v>498.2</v>
      </c>
      <c r="L43">
        <v>0</v>
      </c>
      <c r="O43">
        <f t="shared" si="11"/>
        <v>2.5792290771221648E-2</v>
      </c>
    </row>
    <row r="44" spans="1:15" x14ac:dyDescent="0.3">
      <c r="A44" s="8">
        <v>498.2</v>
      </c>
      <c r="L44">
        <v>0</v>
      </c>
      <c r="O44">
        <f t="shared" si="11"/>
        <v>1.0472267834865155E-2</v>
      </c>
    </row>
    <row r="45" spans="1:15" x14ac:dyDescent="0.3">
      <c r="A45" s="7">
        <v>498.2</v>
      </c>
      <c r="L45">
        <v>1</v>
      </c>
      <c r="O45">
        <f t="shared" si="11"/>
        <v>3.719277605351793E-3</v>
      </c>
    </row>
    <row r="46" spans="1:15" x14ac:dyDescent="0.3">
      <c r="A46" s="8">
        <v>498.2</v>
      </c>
      <c r="O46">
        <f t="shared" si="11"/>
        <v>1.1554295715097841E-3</v>
      </c>
    </row>
    <row r="47" spans="1:15" x14ac:dyDescent="0.3">
      <c r="A47" s="7">
        <v>498.2</v>
      </c>
      <c r="O47">
        <f t="shared" si="11"/>
        <v>3.1397523275886028E-4</v>
      </c>
    </row>
    <row r="48" spans="1:15" x14ac:dyDescent="0.3">
      <c r="A48" s="8">
        <v>498.2</v>
      </c>
      <c r="O48">
        <f t="shared" si="11"/>
        <v>7.4630153161225722E-5</v>
      </c>
    </row>
    <row r="49" spans="1:15" x14ac:dyDescent="0.3">
      <c r="A49" s="7">
        <v>498.2</v>
      </c>
      <c r="O49">
        <f t="shared" si="11"/>
        <v>1.5516733600844112E-5</v>
      </c>
    </row>
    <row r="50" spans="1:15" x14ac:dyDescent="0.3">
      <c r="A50" s="8">
        <v>498.2</v>
      </c>
      <c r="O50">
        <f t="shared" si="11"/>
        <v>2.8219759250045787E-6</v>
      </c>
    </row>
    <row r="51" spans="1:15" x14ac:dyDescent="0.3">
      <c r="A51" s="7">
        <v>498.2</v>
      </c>
    </row>
    <row r="52" spans="1:15" x14ac:dyDescent="0.3">
      <c r="A52" s="10">
        <v>498.2</v>
      </c>
    </row>
    <row r="53" spans="1:15" x14ac:dyDescent="0.3">
      <c r="A53" s="7">
        <v>498.3</v>
      </c>
    </row>
    <row r="54" spans="1:15" x14ac:dyDescent="0.3">
      <c r="A54" s="10">
        <v>498.3</v>
      </c>
    </row>
    <row r="55" spans="1:15" x14ac:dyDescent="0.3">
      <c r="A55" s="9">
        <v>498.3</v>
      </c>
    </row>
    <row r="56" spans="1:15" x14ac:dyDescent="0.3">
      <c r="A56" s="8">
        <v>498.4</v>
      </c>
    </row>
    <row r="57" spans="1:15" x14ac:dyDescent="0.3">
      <c r="A57" s="7">
        <v>498.4</v>
      </c>
    </row>
    <row r="58" spans="1:15" x14ac:dyDescent="0.3">
      <c r="A58" s="8">
        <v>498.4</v>
      </c>
    </row>
    <row r="59" spans="1:15" x14ac:dyDescent="0.3">
      <c r="A59" s="7">
        <v>498.5</v>
      </c>
    </row>
    <row r="60" spans="1:15" x14ac:dyDescent="0.3">
      <c r="A60" s="8">
        <v>498.5</v>
      </c>
    </row>
    <row r="61" spans="1:15" x14ac:dyDescent="0.3">
      <c r="A61" s="7">
        <v>498.5</v>
      </c>
    </row>
    <row r="62" spans="1:15" x14ac:dyDescent="0.3">
      <c r="A62" s="8">
        <v>498.5</v>
      </c>
    </row>
    <row r="63" spans="1:15" x14ac:dyDescent="0.3">
      <c r="A63" s="7">
        <v>498.5</v>
      </c>
    </row>
    <row r="64" spans="1:15" x14ac:dyDescent="0.3">
      <c r="A64" s="8">
        <v>498.5</v>
      </c>
    </row>
    <row r="65" spans="1:1" x14ac:dyDescent="0.3">
      <c r="A65" s="7">
        <v>498.5</v>
      </c>
    </row>
    <row r="66" spans="1:1" x14ac:dyDescent="0.3">
      <c r="A66" s="8">
        <v>498.6</v>
      </c>
    </row>
    <row r="67" spans="1:1" x14ac:dyDescent="0.3">
      <c r="A67" s="7">
        <v>498.6</v>
      </c>
    </row>
    <row r="68" spans="1:1" x14ac:dyDescent="0.3">
      <c r="A68" s="8">
        <v>498.6</v>
      </c>
    </row>
    <row r="69" spans="1:1" x14ac:dyDescent="0.3">
      <c r="A69" s="7">
        <v>498.6</v>
      </c>
    </row>
    <row r="70" spans="1:1" x14ac:dyDescent="0.3">
      <c r="A70" s="8">
        <v>498.6</v>
      </c>
    </row>
    <row r="71" spans="1:1" x14ac:dyDescent="0.3">
      <c r="A71" s="7">
        <v>498.6</v>
      </c>
    </row>
    <row r="72" spans="1:1" x14ac:dyDescent="0.3">
      <c r="A72" s="10">
        <v>498.6</v>
      </c>
    </row>
    <row r="73" spans="1:1" x14ac:dyDescent="0.3">
      <c r="A73" s="7">
        <v>498.7</v>
      </c>
    </row>
    <row r="74" spans="1:1" x14ac:dyDescent="0.3">
      <c r="A74" s="8">
        <v>498.7</v>
      </c>
    </row>
    <row r="75" spans="1:1" x14ac:dyDescent="0.3">
      <c r="A75" s="7">
        <v>498.7</v>
      </c>
    </row>
    <row r="76" spans="1:1" x14ac:dyDescent="0.3">
      <c r="A76" s="8">
        <v>498.7</v>
      </c>
    </row>
    <row r="77" spans="1:1" x14ac:dyDescent="0.3">
      <c r="A77" s="7">
        <v>498.7</v>
      </c>
    </row>
    <row r="78" spans="1:1" x14ac:dyDescent="0.3">
      <c r="A78" s="8">
        <v>498.7</v>
      </c>
    </row>
    <row r="79" spans="1:1" x14ac:dyDescent="0.3">
      <c r="A79" s="7">
        <v>498.7</v>
      </c>
    </row>
    <row r="80" spans="1:1" x14ac:dyDescent="0.3">
      <c r="A80" s="8">
        <v>498.8</v>
      </c>
    </row>
    <row r="81" spans="1:1" x14ac:dyDescent="0.3">
      <c r="A81" s="7">
        <v>498.8</v>
      </c>
    </row>
    <row r="82" spans="1:1" x14ac:dyDescent="0.3">
      <c r="A82" s="8">
        <v>498.8</v>
      </c>
    </row>
    <row r="83" spans="1:1" x14ac:dyDescent="0.3">
      <c r="A83" s="7">
        <v>498.8</v>
      </c>
    </row>
    <row r="84" spans="1:1" x14ac:dyDescent="0.3">
      <c r="A84" s="8">
        <v>498.8</v>
      </c>
    </row>
    <row r="85" spans="1:1" x14ac:dyDescent="0.3">
      <c r="A85" s="7">
        <v>498.8</v>
      </c>
    </row>
    <row r="86" spans="1:1" x14ac:dyDescent="0.3">
      <c r="A86" s="8">
        <v>498.8</v>
      </c>
    </row>
    <row r="87" spans="1:1" x14ac:dyDescent="0.3">
      <c r="A87" s="7">
        <v>498.8</v>
      </c>
    </row>
    <row r="88" spans="1:1" x14ac:dyDescent="0.3">
      <c r="A88" s="10">
        <v>498.8</v>
      </c>
    </row>
    <row r="89" spans="1:1" x14ac:dyDescent="0.3">
      <c r="A89" s="7">
        <v>498.9</v>
      </c>
    </row>
    <row r="90" spans="1:1" x14ac:dyDescent="0.3">
      <c r="A90" s="8">
        <v>498.9</v>
      </c>
    </row>
    <row r="91" spans="1:1" x14ac:dyDescent="0.3">
      <c r="A91" s="7">
        <v>498.9</v>
      </c>
    </row>
    <row r="92" spans="1:1" x14ac:dyDescent="0.3">
      <c r="A92" s="8">
        <v>498.9</v>
      </c>
    </row>
    <row r="93" spans="1:1" x14ac:dyDescent="0.3">
      <c r="A93" s="7">
        <v>498.9</v>
      </c>
    </row>
    <row r="94" spans="1:1" x14ac:dyDescent="0.3">
      <c r="A94" s="8">
        <v>498.9</v>
      </c>
    </row>
    <row r="95" spans="1:1" x14ac:dyDescent="0.3">
      <c r="A95" s="7">
        <v>498.9</v>
      </c>
    </row>
    <row r="96" spans="1:1" x14ac:dyDescent="0.3">
      <c r="A96" s="8">
        <v>498.9</v>
      </c>
    </row>
    <row r="97" spans="1:1" x14ac:dyDescent="0.3">
      <c r="A97" s="7">
        <v>498.9</v>
      </c>
    </row>
    <row r="98" spans="1:1" x14ac:dyDescent="0.3">
      <c r="A98" s="8">
        <v>498.9</v>
      </c>
    </row>
    <row r="99" spans="1:1" x14ac:dyDescent="0.3">
      <c r="A99" s="7">
        <v>498.9</v>
      </c>
    </row>
    <row r="100" spans="1:1" x14ac:dyDescent="0.3">
      <c r="A100" s="8">
        <v>498.9</v>
      </c>
    </row>
    <row r="101" spans="1:1" x14ac:dyDescent="0.3">
      <c r="A101" s="7">
        <v>498.9</v>
      </c>
    </row>
    <row r="102" spans="1:1" x14ac:dyDescent="0.3">
      <c r="A102" s="10">
        <v>499</v>
      </c>
    </row>
    <row r="103" spans="1:1" x14ac:dyDescent="0.3">
      <c r="A103" s="9">
        <v>499</v>
      </c>
    </row>
    <row r="104" spans="1:1" x14ac:dyDescent="0.3">
      <c r="A104" s="10">
        <v>499</v>
      </c>
    </row>
    <row r="105" spans="1:1" x14ac:dyDescent="0.3">
      <c r="A105" s="9">
        <v>499</v>
      </c>
    </row>
    <row r="106" spans="1:1" x14ac:dyDescent="0.3">
      <c r="A106" s="10">
        <v>499</v>
      </c>
    </row>
    <row r="107" spans="1:1" x14ac:dyDescent="0.3">
      <c r="A107" s="9">
        <v>499</v>
      </c>
    </row>
    <row r="108" spans="1:1" x14ac:dyDescent="0.3">
      <c r="A108" s="10">
        <v>499</v>
      </c>
    </row>
    <row r="109" spans="1:1" x14ac:dyDescent="0.3">
      <c r="A109" s="9">
        <v>499</v>
      </c>
    </row>
    <row r="110" spans="1:1" x14ac:dyDescent="0.3">
      <c r="A110" s="8">
        <v>499.1</v>
      </c>
    </row>
    <row r="111" spans="1:1" x14ac:dyDescent="0.3">
      <c r="A111" s="7">
        <v>499.1</v>
      </c>
    </row>
    <row r="112" spans="1:1" x14ac:dyDescent="0.3">
      <c r="A112" s="8">
        <v>499.1</v>
      </c>
    </row>
    <row r="113" spans="1:1" x14ac:dyDescent="0.3">
      <c r="A113" s="7">
        <v>499.1</v>
      </c>
    </row>
    <row r="114" spans="1:1" x14ac:dyDescent="0.3">
      <c r="A114" s="8">
        <v>499.1</v>
      </c>
    </row>
    <row r="115" spans="1:1" x14ac:dyDescent="0.3">
      <c r="A115" s="7">
        <v>499.1</v>
      </c>
    </row>
    <row r="116" spans="1:1" x14ac:dyDescent="0.3">
      <c r="A116" s="8">
        <v>499.1</v>
      </c>
    </row>
    <row r="117" spans="1:1" x14ac:dyDescent="0.3">
      <c r="A117" s="7">
        <v>499.1</v>
      </c>
    </row>
    <row r="118" spans="1:1" x14ac:dyDescent="0.3">
      <c r="A118" s="8">
        <v>499.1</v>
      </c>
    </row>
    <row r="119" spans="1:1" x14ac:dyDescent="0.3">
      <c r="A119" s="7">
        <v>499.1</v>
      </c>
    </row>
    <row r="120" spans="1:1" x14ac:dyDescent="0.3">
      <c r="A120" s="8">
        <v>499.1</v>
      </c>
    </row>
    <row r="121" spans="1:1" x14ac:dyDescent="0.3">
      <c r="A121" s="7">
        <v>499.2</v>
      </c>
    </row>
    <row r="122" spans="1:1" x14ac:dyDescent="0.3">
      <c r="A122" s="8">
        <v>499.2</v>
      </c>
    </row>
    <row r="123" spans="1:1" x14ac:dyDescent="0.3">
      <c r="A123" s="7">
        <v>499.2</v>
      </c>
    </row>
    <row r="124" spans="1:1" x14ac:dyDescent="0.3">
      <c r="A124" s="8">
        <v>499.2</v>
      </c>
    </row>
    <row r="125" spans="1:1" x14ac:dyDescent="0.3">
      <c r="A125" s="7">
        <v>499.2</v>
      </c>
    </row>
    <row r="126" spans="1:1" x14ac:dyDescent="0.3">
      <c r="A126" s="8">
        <v>499.2</v>
      </c>
    </row>
    <row r="127" spans="1:1" x14ac:dyDescent="0.3">
      <c r="A127" s="7">
        <v>499.2</v>
      </c>
    </row>
    <row r="128" spans="1:1" x14ac:dyDescent="0.3">
      <c r="A128" s="8">
        <v>499.2</v>
      </c>
    </row>
    <row r="129" spans="1:1" x14ac:dyDescent="0.3">
      <c r="A129" s="7">
        <v>499.2</v>
      </c>
    </row>
    <row r="130" spans="1:1" x14ac:dyDescent="0.3">
      <c r="A130" s="8">
        <v>499.2</v>
      </c>
    </row>
    <row r="131" spans="1:1" x14ac:dyDescent="0.3">
      <c r="A131" s="7">
        <v>499.2</v>
      </c>
    </row>
    <row r="132" spans="1:1" x14ac:dyDescent="0.3">
      <c r="A132" s="8">
        <v>499.2</v>
      </c>
    </row>
    <row r="133" spans="1:1" x14ac:dyDescent="0.3">
      <c r="A133" s="7">
        <v>499.2</v>
      </c>
    </row>
    <row r="134" spans="1:1" x14ac:dyDescent="0.3">
      <c r="A134" s="8">
        <v>499.2</v>
      </c>
    </row>
    <row r="135" spans="1:1" x14ac:dyDescent="0.3">
      <c r="A135" s="7">
        <v>499.2</v>
      </c>
    </row>
    <row r="136" spans="1:1" x14ac:dyDescent="0.3">
      <c r="A136" s="10">
        <v>499.2</v>
      </c>
    </row>
    <row r="137" spans="1:1" x14ac:dyDescent="0.3">
      <c r="A137" s="9">
        <v>499.2</v>
      </c>
    </row>
    <row r="138" spans="1:1" x14ac:dyDescent="0.3">
      <c r="A138" s="8">
        <v>499.3</v>
      </c>
    </row>
    <row r="139" spans="1:1" x14ac:dyDescent="0.3">
      <c r="A139" s="7">
        <v>499.3</v>
      </c>
    </row>
    <row r="140" spans="1:1" x14ac:dyDescent="0.3">
      <c r="A140" s="8">
        <v>499.3</v>
      </c>
    </row>
    <row r="141" spans="1:1" x14ac:dyDescent="0.3">
      <c r="A141" s="7">
        <v>499.3</v>
      </c>
    </row>
    <row r="142" spans="1:1" x14ac:dyDescent="0.3">
      <c r="A142" s="8">
        <v>499.3</v>
      </c>
    </row>
    <row r="143" spans="1:1" x14ac:dyDescent="0.3">
      <c r="A143" s="7">
        <v>499.3</v>
      </c>
    </row>
    <row r="144" spans="1:1" x14ac:dyDescent="0.3">
      <c r="A144" s="10">
        <v>499.3</v>
      </c>
    </row>
    <row r="145" spans="1:1" x14ac:dyDescent="0.3">
      <c r="A145" s="7">
        <v>499.4</v>
      </c>
    </row>
    <row r="146" spans="1:1" x14ac:dyDescent="0.3">
      <c r="A146" s="8">
        <v>499.4</v>
      </c>
    </row>
    <row r="147" spans="1:1" x14ac:dyDescent="0.3">
      <c r="A147" s="7">
        <v>499.4</v>
      </c>
    </row>
    <row r="148" spans="1:1" x14ac:dyDescent="0.3">
      <c r="A148" s="8">
        <v>499.4</v>
      </c>
    </row>
    <row r="149" spans="1:1" x14ac:dyDescent="0.3">
      <c r="A149" s="7">
        <v>499.4</v>
      </c>
    </row>
    <row r="150" spans="1:1" x14ac:dyDescent="0.3">
      <c r="A150" s="8">
        <v>499.4</v>
      </c>
    </row>
    <row r="151" spans="1:1" x14ac:dyDescent="0.3">
      <c r="A151" s="7">
        <v>499.4</v>
      </c>
    </row>
    <row r="152" spans="1:1" x14ac:dyDescent="0.3">
      <c r="A152" s="8">
        <v>499.4</v>
      </c>
    </row>
    <row r="153" spans="1:1" x14ac:dyDescent="0.3">
      <c r="A153" s="7">
        <v>499.5</v>
      </c>
    </row>
    <row r="154" spans="1:1" x14ac:dyDescent="0.3">
      <c r="A154" s="8">
        <v>499.5</v>
      </c>
    </row>
    <row r="155" spans="1:1" x14ac:dyDescent="0.3">
      <c r="A155" s="7">
        <v>499.5</v>
      </c>
    </row>
    <row r="156" spans="1:1" x14ac:dyDescent="0.3">
      <c r="A156" s="8">
        <v>499.5</v>
      </c>
    </row>
    <row r="157" spans="1:1" x14ac:dyDescent="0.3">
      <c r="A157" s="7">
        <v>499.5</v>
      </c>
    </row>
    <row r="158" spans="1:1" x14ac:dyDescent="0.3">
      <c r="A158" s="8">
        <v>499.5</v>
      </c>
    </row>
    <row r="159" spans="1:1" x14ac:dyDescent="0.3">
      <c r="A159" s="7">
        <v>499.5</v>
      </c>
    </row>
    <row r="160" spans="1:1" x14ac:dyDescent="0.3">
      <c r="A160" s="8">
        <v>499.5</v>
      </c>
    </row>
    <row r="161" spans="1:1" x14ac:dyDescent="0.3">
      <c r="A161" s="7">
        <v>499.5</v>
      </c>
    </row>
    <row r="162" spans="1:1" x14ac:dyDescent="0.3">
      <c r="A162" s="8">
        <v>499.5</v>
      </c>
    </row>
    <row r="163" spans="1:1" x14ac:dyDescent="0.3">
      <c r="A163" s="7">
        <v>499.6</v>
      </c>
    </row>
    <row r="164" spans="1:1" x14ac:dyDescent="0.3">
      <c r="A164" s="8">
        <v>499.6</v>
      </c>
    </row>
    <row r="165" spans="1:1" x14ac:dyDescent="0.3">
      <c r="A165" s="7">
        <v>499.6</v>
      </c>
    </row>
    <row r="166" spans="1:1" x14ac:dyDescent="0.3">
      <c r="A166" s="8">
        <v>499.6</v>
      </c>
    </row>
    <row r="167" spans="1:1" x14ac:dyDescent="0.3">
      <c r="A167" s="7">
        <v>499.7</v>
      </c>
    </row>
    <row r="168" spans="1:1" x14ac:dyDescent="0.3">
      <c r="A168" s="8">
        <v>499.7</v>
      </c>
    </row>
    <row r="169" spans="1:1" x14ac:dyDescent="0.3">
      <c r="A169" s="7">
        <v>499.7</v>
      </c>
    </row>
    <row r="170" spans="1:1" x14ac:dyDescent="0.3">
      <c r="A170" s="8">
        <v>499.7</v>
      </c>
    </row>
    <row r="171" spans="1:1" x14ac:dyDescent="0.3">
      <c r="A171" s="7">
        <v>499.7</v>
      </c>
    </row>
    <row r="172" spans="1:1" x14ac:dyDescent="0.3">
      <c r="A172" s="8">
        <v>499.7</v>
      </c>
    </row>
    <row r="173" spans="1:1" x14ac:dyDescent="0.3">
      <c r="A173" s="7">
        <v>499.7</v>
      </c>
    </row>
    <row r="174" spans="1:1" x14ac:dyDescent="0.3">
      <c r="A174" s="8">
        <v>499.7</v>
      </c>
    </row>
    <row r="175" spans="1:1" x14ac:dyDescent="0.3">
      <c r="A175" s="9">
        <v>499.7</v>
      </c>
    </row>
    <row r="176" spans="1:1" x14ac:dyDescent="0.3">
      <c r="A176" s="10">
        <v>499.7</v>
      </c>
    </row>
    <row r="177" spans="1:1" x14ac:dyDescent="0.3">
      <c r="A177" s="7">
        <v>499.8</v>
      </c>
    </row>
    <row r="178" spans="1:1" x14ac:dyDescent="0.3">
      <c r="A178" s="8">
        <v>499.8</v>
      </c>
    </row>
    <row r="179" spans="1:1" x14ac:dyDescent="0.3">
      <c r="A179" s="7">
        <v>499.8</v>
      </c>
    </row>
    <row r="180" spans="1:1" x14ac:dyDescent="0.3">
      <c r="A180" s="8">
        <v>499.8</v>
      </c>
    </row>
    <row r="181" spans="1:1" x14ac:dyDescent="0.3">
      <c r="A181" s="7">
        <v>499.8</v>
      </c>
    </row>
    <row r="182" spans="1:1" x14ac:dyDescent="0.3">
      <c r="A182" s="8">
        <v>499.8</v>
      </c>
    </row>
    <row r="183" spans="1:1" x14ac:dyDescent="0.3">
      <c r="A183" s="7">
        <v>499.8</v>
      </c>
    </row>
    <row r="184" spans="1:1" x14ac:dyDescent="0.3">
      <c r="A184" s="8">
        <v>499.9</v>
      </c>
    </row>
    <row r="185" spans="1:1" x14ac:dyDescent="0.3">
      <c r="A185" s="7">
        <v>499.9</v>
      </c>
    </row>
    <row r="186" spans="1:1" x14ac:dyDescent="0.3">
      <c r="A186" s="8">
        <v>499.9</v>
      </c>
    </row>
    <row r="187" spans="1:1" x14ac:dyDescent="0.3">
      <c r="A187" s="7">
        <v>499.9</v>
      </c>
    </row>
    <row r="188" spans="1:1" x14ac:dyDescent="0.3">
      <c r="A188" s="8">
        <v>499.9</v>
      </c>
    </row>
    <row r="189" spans="1:1" x14ac:dyDescent="0.3">
      <c r="A189" s="7">
        <v>499.9</v>
      </c>
    </row>
    <row r="190" spans="1:1" x14ac:dyDescent="0.3">
      <c r="A190" s="8">
        <v>499.9</v>
      </c>
    </row>
    <row r="191" spans="1:1" x14ac:dyDescent="0.3">
      <c r="A191" s="7">
        <v>499.9</v>
      </c>
    </row>
    <row r="192" spans="1:1" x14ac:dyDescent="0.3">
      <c r="A192" s="10">
        <v>500</v>
      </c>
    </row>
    <row r="193" spans="1:1" x14ac:dyDescent="0.3">
      <c r="A193" s="9">
        <v>500</v>
      </c>
    </row>
    <row r="194" spans="1:1" x14ac:dyDescent="0.3">
      <c r="A194" s="10">
        <v>500</v>
      </c>
    </row>
    <row r="195" spans="1:1" x14ac:dyDescent="0.3">
      <c r="A195" s="9">
        <v>500</v>
      </c>
    </row>
    <row r="196" spans="1:1" x14ac:dyDescent="0.3">
      <c r="A196" s="10">
        <v>500</v>
      </c>
    </row>
    <row r="197" spans="1:1" x14ac:dyDescent="0.3">
      <c r="A197" s="9">
        <v>500</v>
      </c>
    </row>
    <row r="198" spans="1:1" x14ac:dyDescent="0.3">
      <c r="A198" s="10">
        <v>500</v>
      </c>
    </row>
    <row r="199" spans="1:1" x14ac:dyDescent="0.3">
      <c r="A199" s="9">
        <v>500</v>
      </c>
    </row>
    <row r="200" spans="1:1" x14ac:dyDescent="0.3">
      <c r="A200" s="10">
        <v>500</v>
      </c>
    </row>
    <row r="201" spans="1:1" x14ac:dyDescent="0.3">
      <c r="A201" s="9">
        <v>500</v>
      </c>
    </row>
    <row r="202" spans="1:1" x14ac:dyDescent="0.3">
      <c r="A202" s="8">
        <v>500.1</v>
      </c>
    </row>
    <row r="203" spans="1:1" x14ac:dyDescent="0.3">
      <c r="A203" s="7">
        <v>500.1</v>
      </c>
    </row>
    <row r="204" spans="1:1" x14ac:dyDescent="0.3">
      <c r="A204" s="8">
        <v>500.1</v>
      </c>
    </row>
    <row r="205" spans="1:1" x14ac:dyDescent="0.3">
      <c r="A205" s="7">
        <v>500.1</v>
      </c>
    </row>
    <row r="206" spans="1:1" x14ac:dyDescent="0.3">
      <c r="A206" s="8">
        <v>500.1</v>
      </c>
    </row>
    <row r="207" spans="1:1" x14ac:dyDescent="0.3">
      <c r="A207" s="7">
        <v>500.1</v>
      </c>
    </row>
    <row r="208" spans="1:1" x14ac:dyDescent="0.3">
      <c r="A208" s="8">
        <v>500.1</v>
      </c>
    </row>
    <row r="209" spans="1:1" x14ac:dyDescent="0.3">
      <c r="A209" s="7">
        <v>500.1</v>
      </c>
    </row>
    <row r="210" spans="1:1" x14ac:dyDescent="0.3">
      <c r="A210" s="8">
        <v>500.1</v>
      </c>
    </row>
    <row r="211" spans="1:1" x14ac:dyDescent="0.3">
      <c r="A211" s="7">
        <v>500.1</v>
      </c>
    </row>
    <row r="212" spans="1:1" x14ac:dyDescent="0.3">
      <c r="A212" s="10">
        <v>500.1</v>
      </c>
    </row>
    <row r="213" spans="1:1" x14ac:dyDescent="0.3">
      <c r="A213" s="9">
        <v>500.1</v>
      </c>
    </row>
    <row r="214" spans="1:1" x14ac:dyDescent="0.3">
      <c r="A214" s="8">
        <v>500.2</v>
      </c>
    </row>
    <row r="215" spans="1:1" x14ac:dyDescent="0.3">
      <c r="A215" s="7">
        <v>500.2</v>
      </c>
    </row>
    <row r="216" spans="1:1" x14ac:dyDescent="0.3">
      <c r="A216" s="8">
        <v>500.2</v>
      </c>
    </row>
    <row r="217" spans="1:1" x14ac:dyDescent="0.3">
      <c r="A217" s="7">
        <v>500.2</v>
      </c>
    </row>
    <row r="218" spans="1:1" x14ac:dyDescent="0.3">
      <c r="A218" s="8">
        <v>500.2</v>
      </c>
    </row>
    <row r="219" spans="1:1" x14ac:dyDescent="0.3">
      <c r="A219" s="7">
        <v>500.2</v>
      </c>
    </row>
    <row r="220" spans="1:1" x14ac:dyDescent="0.3">
      <c r="A220" s="10">
        <v>500.2</v>
      </c>
    </row>
    <row r="221" spans="1:1" x14ac:dyDescent="0.3">
      <c r="A221" s="7">
        <v>500.3</v>
      </c>
    </row>
    <row r="222" spans="1:1" x14ac:dyDescent="0.3">
      <c r="A222" s="8">
        <v>500.3</v>
      </c>
    </row>
    <row r="223" spans="1:1" x14ac:dyDescent="0.3">
      <c r="A223" s="7">
        <v>500.3</v>
      </c>
    </row>
    <row r="224" spans="1:1" x14ac:dyDescent="0.3">
      <c r="A224" s="10">
        <v>500.3</v>
      </c>
    </row>
    <row r="225" spans="1:1" x14ac:dyDescent="0.3">
      <c r="A225" s="7">
        <v>500.4</v>
      </c>
    </row>
    <row r="226" spans="1:1" x14ac:dyDescent="0.3">
      <c r="A226" s="8">
        <v>500.4</v>
      </c>
    </row>
    <row r="227" spans="1:1" x14ac:dyDescent="0.3">
      <c r="A227" s="7">
        <v>500.4</v>
      </c>
    </row>
    <row r="228" spans="1:1" x14ac:dyDescent="0.3">
      <c r="A228" s="8">
        <v>500.4</v>
      </c>
    </row>
    <row r="229" spans="1:1" x14ac:dyDescent="0.3">
      <c r="A229" s="7">
        <v>500.4</v>
      </c>
    </row>
    <row r="230" spans="1:1" x14ac:dyDescent="0.3">
      <c r="A230" s="8">
        <v>500.4</v>
      </c>
    </row>
    <row r="231" spans="1:1" x14ac:dyDescent="0.3">
      <c r="A231" s="7">
        <v>500.5</v>
      </c>
    </row>
    <row r="232" spans="1:1" x14ac:dyDescent="0.3">
      <c r="A232" s="8">
        <v>500.5</v>
      </c>
    </row>
    <row r="233" spans="1:1" x14ac:dyDescent="0.3">
      <c r="A233" s="7">
        <v>500.5</v>
      </c>
    </row>
    <row r="234" spans="1:1" x14ac:dyDescent="0.3">
      <c r="A234" s="8">
        <v>500.5</v>
      </c>
    </row>
    <row r="235" spans="1:1" x14ac:dyDescent="0.3">
      <c r="A235" s="7">
        <v>500.5</v>
      </c>
    </row>
    <row r="236" spans="1:1" x14ac:dyDescent="0.3">
      <c r="A236" s="8">
        <v>500.5</v>
      </c>
    </row>
    <row r="237" spans="1:1" x14ac:dyDescent="0.3">
      <c r="A237" s="7">
        <v>500.5</v>
      </c>
    </row>
    <row r="238" spans="1:1" x14ac:dyDescent="0.3">
      <c r="A238" s="10">
        <v>500.5</v>
      </c>
    </row>
    <row r="239" spans="1:1" x14ac:dyDescent="0.3">
      <c r="A239" s="7">
        <v>500.6</v>
      </c>
    </row>
    <row r="240" spans="1:1" x14ac:dyDescent="0.3">
      <c r="A240" s="8">
        <v>500.6</v>
      </c>
    </row>
    <row r="241" spans="1:7" x14ac:dyDescent="0.3">
      <c r="A241" s="7">
        <v>500.6</v>
      </c>
    </row>
    <row r="242" spans="1:7" x14ac:dyDescent="0.3">
      <c r="A242" s="8">
        <v>500.6</v>
      </c>
    </row>
    <row r="243" spans="1:7" x14ac:dyDescent="0.3">
      <c r="A243" s="7">
        <v>500.6</v>
      </c>
    </row>
    <row r="244" spans="1:7" x14ac:dyDescent="0.3">
      <c r="A244" s="8">
        <v>500.7</v>
      </c>
    </row>
    <row r="245" spans="1:7" x14ac:dyDescent="0.3">
      <c r="A245" s="7">
        <v>500.7</v>
      </c>
    </row>
    <row r="246" spans="1:7" x14ac:dyDescent="0.3">
      <c r="A246" s="8">
        <v>500.7</v>
      </c>
    </row>
    <row r="247" spans="1:7" x14ac:dyDescent="0.3">
      <c r="A247" s="7">
        <v>500.7</v>
      </c>
    </row>
    <row r="248" spans="1:7" x14ac:dyDescent="0.3">
      <c r="A248" s="8">
        <v>500.8</v>
      </c>
    </row>
    <row r="249" spans="1:7" x14ac:dyDescent="0.3">
      <c r="A249" s="7">
        <v>500.8</v>
      </c>
    </row>
    <row r="250" spans="1:7" x14ac:dyDescent="0.3">
      <c r="A250" s="8">
        <v>500.8</v>
      </c>
    </row>
    <row r="251" spans="1:7" x14ac:dyDescent="0.3">
      <c r="A251" s="7">
        <v>500.8</v>
      </c>
    </row>
    <row r="252" spans="1:7" x14ac:dyDescent="0.3">
      <c r="A252" s="8">
        <v>500.8</v>
      </c>
    </row>
    <row r="253" spans="1:7" x14ac:dyDescent="0.3">
      <c r="A253" s="7">
        <v>500.9</v>
      </c>
    </row>
    <row r="254" spans="1:7" x14ac:dyDescent="0.3">
      <c r="A254" s="8">
        <v>500.9</v>
      </c>
    </row>
    <row r="255" spans="1:7" x14ac:dyDescent="0.3">
      <c r="A255" s="7">
        <v>500.9</v>
      </c>
    </row>
    <row r="256" spans="1:7" x14ac:dyDescent="0.3">
      <c r="A256" s="10">
        <v>501</v>
      </c>
      <c r="E256" s="11"/>
      <c r="F256" s="12"/>
      <c r="G256" s="13"/>
    </row>
    <row r="257" spans="1:7" x14ac:dyDescent="0.3">
      <c r="A257" s="7">
        <v>501.1</v>
      </c>
      <c r="E257" s="14"/>
      <c r="F257" s="15"/>
      <c r="G257" s="16"/>
    </row>
    <row r="258" spans="1:7" x14ac:dyDescent="0.3">
      <c r="A258" s="8">
        <v>501.2</v>
      </c>
      <c r="E258" s="14"/>
      <c r="F258" s="15"/>
      <c r="G258" s="16"/>
    </row>
    <row r="259" spans="1:7" x14ac:dyDescent="0.3">
      <c r="A259" s="7">
        <v>501.2</v>
      </c>
      <c r="E259" s="14"/>
      <c r="F259" s="15"/>
      <c r="G259" s="16"/>
    </row>
    <row r="260" spans="1:7" x14ac:dyDescent="0.3">
      <c r="A260" s="8">
        <v>501.2</v>
      </c>
      <c r="E260" s="14"/>
      <c r="F260" s="15"/>
      <c r="G260" s="16"/>
    </row>
    <row r="261" spans="1:7" x14ac:dyDescent="0.3">
      <c r="A261" s="7">
        <v>501.3</v>
      </c>
      <c r="E261" s="14"/>
      <c r="F261" s="15"/>
      <c r="G261" s="16"/>
    </row>
    <row r="262" spans="1:7" x14ac:dyDescent="0.3">
      <c r="A262" s="8">
        <v>501.4</v>
      </c>
      <c r="E262" s="14"/>
      <c r="F262" s="15"/>
      <c r="G262" s="16"/>
    </row>
    <row r="263" spans="1:7" x14ac:dyDescent="0.3">
      <c r="A263" s="9">
        <v>501.4</v>
      </c>
      <c r="E263" s="14"/>
      <c r="F263" s="15"/>
      <c r="G263" s="16"/>
    </row>
    <row r="264" spans="1:7" x14ac:dyDescent="0.3">
      <c r="A264" s="8">
        <v>501.5</v>
      </c>
      <c r="E264" s="14"/>
      <c r="F264" s="15"/>
      <c r="G264" s="16"/>
    </row>
    <row r="265" spans="1:7" x14ac:dyDescent="0.3">
      <c r="A265" s="7">
        <v>501.5</v>
      </c>
      <c r="E265" s="14"/>
      <c r="F265" s="15"/>
      <c r="G265" s="16"/>
    </row>
    <row r="266" spans="1:7" x14ac:dyDescent="0.3">
      <c r="A266" s="8">
        <v>501.5</v>
      </c>
      <c r="E266" s="14"/>
      <c r="F266" s="15"/>
      <c r="G266" s="16"/>
    </row>
    <row r="267" spans="1:7" x14ac:dyDescent="0.3">
      <c r="A267" s="9">
        <v>501.7</v>
      </c>
      <c r="E267" s="14"/>
      <c r="F267" s="15"/>
      <c r="G267" s="16"/>
    </row>
    <row r="268" spans="1:7" x14ac:dyDescent="0.3">
      <c r="A268" s="8">
        <v>502.1</v>
      </c>
      <c r="E268" s="14"/>
      <c r="F268" s="15"/>
      <c r="G268" s="16"/>
    </row>
    <row r="269" spans="1:7" x14ac:dyDescent="0.3">
      <c r="A269" s="9">
        <v>502.1</v>
      </c>
      <c r="E269" s="14"/>
      <c r="F269" s="15"/>
      <c r="G269" s="16"/>
    </row>
    <row r="270" spans="1:7" x14ac:dyDescent="0.3">
      <c r="A270" s="8">
        <v>502.4</v>
      </c>
      <c r="E270" s="14"/>
      <c r="F270" s="15"/>
      <c r="G270" s="16"/>
    </row>
    <row r="271" spans="1:7" x14ac:dyDescent="0.3">
      <c r="A271" s="7">
        <v>502.6</v>
      </c>
      <c r="E271" s="14"/>
      <c r="F271" s="15"/>
      <c r="G271" s="16"/>
    </row>
    <row r="272" spans="1:7" x14ac:dyDescent="0.3">
      <c r="A272" s="5">
        <v>504.9</v>
      </c>
      <c r="E272" s="14"/>
      <c r="F272" s="15"/>
      <c r="G272" s="16"/>
    </row>
    <row r="273" spans="5:7" x14ac:dyDescent="0.3">
      <c r="E273" s="17"/>
      <c r="F273" s="18"/>
      <c r="G273" s="19"/>
    </row>
  </sheetData>
  <sortState xmlns:xlrd2="http://schemas.microsoft.com/office/spreadsheetml/2017/richdata2" ref="A3:A272">
    <sortCondition ref="A3:A272"/>
  </sortState>
  <phoneticPr fontId="3" type="noConversion"/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E0BBFA-B3BD-4233-83F3-2D0D5F0CE5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Лист1!L4:L4</xm:f>
              <xm:sqref>O30</xm:sqref>
            </x14:sparkline>
            <x14:sparkline>
              <xm:f>Лист1!L5:L5</xm:f>
              <xm:sqref>O31</xm:sqref>
            </x14:sparkline>
            <x14:sparkline>
              <xm:f>Лист1!L6:L6</xm:f>
              <xm:sqref>O32</xm:sqref>
            </x14:sparkline>
            <x14:sparkline>
              <xm:f>Лист1!L7:L7</xm:f>
              <xm:sqref>O33</xm:sqref>
            </x14:sparkline>
            <x14:sparkline>
              <xm:f>Лист1!L8:L8</xm:f>
              <xm:sqref>O34</xm:sqref>
            </x14:sparkline>
            <x14:sparkline>
              <xm:f>Лист1!L9:L9</xm:f>
              <xm:sqref>O35</xm:sqref>
            </x14:sparkline>
            <x14:sparkline>
              <xm:f>Лист1!L10:L10</xm:f>
              <xm:sqref>O36</xm:sqref>
            </x14:sparkline>
            <x14:sparkline>
              <xm:f>Лист1!L11:L11</xm:f>
              <xm:sqref>O37</xm:sqref>
            </x14:sparkline>
            <x14:sparkline>
              <xm:f>Лист1!L12:L12</xm:f>
              <xm:sqref>O38</xm:sqref>
            </x14:sparkline>
            <x14:sparkline>
              <xm:f>Лист1!L13:L13</xm:f>
              <xm:sqref>O39</xm:sqref>
            </x14:sparkline>
            <x14:sparkline>
              <xm:f>Лист1!L14:L14</xm:f>
              <xm:sqref>O40</xm:sqref>
            </x14:sparkline>
            <x14:sparkline>
              <xm:f>Лист1!L15:L15</xm:f>
              <xm:sqref>O41</xm:sqref>
            </x14:sparkline>
            <x14:sparkline>
              <xm:f>Лист1!L16:L16</xm:f>
              <xm:sqref>O42</xm:sqref>
            </x14:sparkline>
            <x14:sparkline>
              <xm:f>Лист1!L17:L17</xm:f>
              <xm:sqref>O43</xm:sqref>
            </x14:sparkline>
            <x14:sparkline>
              <xm:f>Лист1!L18:L18</xm:f>
              <xm:sqref>O44</xm:sqref>
            </x14:sparkline>
            <x14:sparkline>
              <xm:f>Лист1!L19:L19</xm:f>
              <xm:sqref>O45</xm:sqref>
            </x14:sparkline>
            <x14:sparkline>
              <xm:f>Лист1!L20:L20</xm:f>
              <xm:sqref>O46</xm:sqref>
            </x14:sparkline>
            <x14:sparkline>
              <xm:f>Лист1!L21:L21</xm:f>
              <xm:sqref>O47</xm:sqref>
            </x14:sparkline>
            <x14:sparkline>
              <xm:f>Лист1!L22:L22</xm:f>
              <xm:sqref>O48</xm:sqref>
            </x14:sparkline>
            <x14:sparkline>
              <xm:f>Лист1!L23:L23</xm:f>
              <xm:sqref>O49</xm:sqref>
            </x14:sparkline>
            <x14:sparkline>
              <xm:f>Лист1!L24:L24</xm:f>
              <xm:sqref>O50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F5AB84-33E0-45D2-9A9D-9EB12D9DF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Кисло водск</cp:lastModifiedBy>
  <cp:lastPrinted>2021-09-15T16:46:17Z</cp:lastPrinted>
  <dcterms:created xsi:type="dcterms:W3CDTF">2021-09-13T13:50:53Z</dcterms:created>
  <dcterms:modified xsi:type="dcterms:W3CDTF">2021-09-15T20:06:41Z</dcterms:modified>
</cp:coreProperties>
</file>