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3.7.1\"/>
    </mc:Choice>
  </mc:AlternateContent>
  <xr:revisionPtr revIDLastSave="0" documentId="13_ncr:1_{EC5D633E-B2EF-43EA-97E5-468966F7A335}" xr6:coauthVersionLast="47" xr6:coauthVersionMax="47" xr10:uidLastSave="{00000000-0000-0000-0000-000000000000}"/>
  <bookViews>
    <workbookView xWindow="-108" yWindow="-108" windowWidth="23256" windowHeight="12576" xr2:uid="{7918E873-54C1-4C0D-8A21-3292BE124C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3" i="1" l="1"/>
  <c r="Y22" i="1"/>
  <c r="Z28" i="1"/>
  <c r="Y28" i="1"/>
  <c r="Y23" i="1"/>
  <c r="Y24" i="1"/>
  <c r="Y25" i="1"/>
  <c r="Y26" i="1"/>
  <c r="Y27" i="1"/>
  <c r="Z24" i="1"/>
  <c r="Z25" i="1"/>
  <c r="Z26" i="1"/>
  <c r="Z27" i="1"/>
  <c r="Z22" i="1"/>
  <c r="D39" i="1"/>
  <c r="O58" i="1" s="1"/>
  <c r="D40" i="1"/>
  <c r="D41" i="1"/>
  <c r="D42" i="1"/>
  <c r="D43" i="1"/>
  <c r="F43" i="1" s="1"/>
  <c r="D44" i="1"/>
  <c r="O63" i="1" s="1"/>
  <c r="D45" i="1"/>
  <c r="F45" i="1" s="1"/>
  <c r="D46" i="1"/>
  <c r="D47" i="1"/>
  <c r="D48" i="1"/>
  <c r="O67" i="1" s="1"/>
  <c r="D49" i="1"/>
  <c r="F49" i="1" s="1"/>
  <c r="D50" i="1"/>
  <c r="O69" i="1" s="1"/>
  <c r="D51" i="1"/>
  <c r="F51" i="1" s="1"/>
  <c r="D52" i="1"/>
  <c r="D38" i="1"/>
  <c r="O57" i="1" s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9" i="1"/>
  <c r="O61" i="1"/>
  <c r="O59" i="1"/>
  <c r="F41" i="1"/>
  <c r="O66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78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57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78" i="1"/>
  <c r="O65" i="1"/>
  <c r="O71" i="1"/>
  <c r="F39" i="1"/>
  <c r="F46" i="1"/>
  <c r="B38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9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8" i="1"/>
  <c r="J53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9" i="1"/>
  <c r="B52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O70" i="1" l="1"/>
  <c r="O68" i="1"/>
  <c r="O64" i="1"/>
  <c r="F42" i="1"/>
  <c r="F40" i="1"/>
  <c r="O60" i="1"/>
  <c r="F50" i="1"/>
  <c r="F44" i="1"/>
  <c r="O62" i="1"/>
  <c r="F48" i="1"/>
  <c r="F47" i="1"/>
  <c r="F38" i="1"/>
</calcChain>
</file>

<file path=xl/sharedStrings.xml><?xml version="1.0" encoding="utf-8"?>
<sst xmlns="http://schemas.openxmlformats.org/spreadsheetml/2006/main" count="35" uniqueCount="25">
  <si>
    <t>U, V</t>
  </si>
  <si>
    <t>I, mA</t>
  </si>
  <si>
    <t>freq, Hz</t>
  </si>
  <si>
    <t>xi</t>
  </si>
  <si>
    <t>1/xi^2</t>
  </si>
  <si>
    <t>freq^2, Hz^2</t>
  </si>
  <si>
    <t>0.05-0.5 un</t>
  </si>
  <si>
    <t>0.5-15 un</t>
  </si>
  <si>
    <t>Расст катушка</t>
  </si>
  <si>
    <t>Расст резистор</t>
  </si>
  <si>
    <t>Частота, Гц</t>
  </si>
  <si>
    <t>1/(xi^2)</t>
  </si>
  <si>
    <t>freq^2</t>
  </si>
  <si>
    <t>Частота, кГц</t>
  </si>
  <si>
    <t>-</t>
  </si>
  <si>
    <t>R, Ом</t>
  </si>
  <si>
    <t>L, мГн</t>
  </si>
  <si>
    <t>сдвиг</t>
  </si>
  <si>
    <t>Сдвиг</t>
  </si>
  <si>
    <t>тангес</t>
  </si>
  <si>
    <t>тангенс</t>
  </si>
  <si>
    <t>сдвиг - ПИ/2</t>
  </si>
  <si>
    <t>тангес с учетом - ПИ/2</t>
  </si>
  <si>
    <t>для пункта 9</t>
  </si>
  <si>
    <t>корень из частоты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</si>
</sst>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Лист1!$P$20:$P$38</c:f>
              <c:numCache>
                <c:formatCode>General</c:formatCode>
                <c:ptCount val="19"/>
                <c:pt idx="0">
                  <c:v>14400</c:v>
                </c:pt>
                <c:pt idx="1">
                  <c:v>18769</c:v>
                </c:pt>
                <c:pt idx="2">
                  <c:v>23716</c:v>
                </c:pt>
                <c:pt idx="3">
                  <c:v>29241</c:v>
                </c:pt>
                <c:pt idx="4">
                  <c:v>35344</c:v>
                </c:pt>
                <c:pt idx="9">
                  <c:v>1225</c:v>
                </c:pt>
                <c:pt idx="10">
                  <c:v>1600</c:v>
                </c:pt>
                <c:pt idx="11">
                  <c:v>2025</c:v>
                </c:pt>
                <c:pt idx="12">
                  <c:v>2500</c:v>
                </c:pt>
                <c:pt idx="13">
                  <c:v>3025</c:v>
                </c:pt>
                <c:pt idx="14">
                  <c:v>4225</c:v>
                </c:pt>
                <c:pt idx="15">
                  <c:v>5625</c:v>
                </c:pt>
                <c:pt idx="16">
                  <c:v>7225</c:v>
                </c:pt>
                <c:pt idx="17">
                  <c:v>9025</c:v>
                </c:pt>
                <c:pt idx="18">
                  <c:v>11025</c:v>
                </c:pt>
              </c:numCache>
            </c:numRef>
          </c:xVal>
          <c:yVal>
            <c:numRef>
              <c:f>Лист1!$Q$20:$Q$38</c:f>
              <c:numCache>
                <c:formatCode>General</c:formatCode>
                <c:ptCount val="19"/>
                <c:pt idx="0">
                  <c:v>8120.3901740000001</c:v>
                </c:pt>
                <c:pt idx="1">
                  <c:v>9031.0221309999997</c:v>
                </c:pt>
                <c:pt idx="2">
                  <c:v>9917.5041779999992</c:v>
                </c:pt>
                <c:pt idx="3">
                  <c:v>10958.46607</c:v>
                </c:pt>
                <c:pt idx="4">
                  <c:v>12101.36227</c:v>
                </c:pt>
                <c:pt idx="9">
                  <c:v>6144.2971159999997</c:v>
                </c:pt>
                <c:pt idx="10">
                  <c:v>6090.1853549999996</c:v>
                </c:pt>
                <c:pt idx="11">
                  <c:v>6129.1851989999996</c:v>
                </c:pt>
                <c:pt idx="12">
                  <c:v>6152.5129740000002</c:v>
                </c:pt>
                <c:pt idx="13">
                  <c:v>6155.2916320000004</c:v>
                </c:pt>
                <c:pt idx="14">
                  <c:v>6342.8334329999998</c:v>
                </c:pt>
                <c:pt idx="15">
                  <c:v>6581.6838019999996</c:v>
                </c:pt>
                <c:pt idx="16">
                  <c:v>6805.2091520000004</c:v>
                </c:pt>
                <c:pt idx="17">
                  <c:v>7205.3894120000004</c:v>
                </c:pt>
                <c:pt idx="18">
                  <c:v>7535.7220239999997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9F-48A0-BD4D-D8E7D744C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179968"/>
        <c:axId val="1506178720"/>
      </c:scatterChart>
      <c:valAx>
        <c:axId val="150617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6178720"/>
        <c:crosses val="autoZero"/>
        <c:crossBetween val="midCat"/>
        <c:majorUnit val="7500"/>
        <c:minorUnit val="1000"/>
      </c:valAx>
      <c:valAx>
        <c:axId val="15061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6179968"/>
        <c:crosses val="autoZero"/>
        <c:crossBetween val="midCat"/>
        <c:majorUnit val="1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tg</a:t>
            </a:r>
            <a:r>
              <a:rPr lang="en-US" baseline="0"/>
              <a:t> = f(nu)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Лист1!$D$20:$D$34</c:f>
              <c:numCache>
                <c:formatCode>General</c:formatCode>
                <c:ptCount val="15"/>
                <c:pt idx="0">
                  <c:v>120</c:v>
                </c:pt>
                <c:pt idx="1">
                  <c:v>137</c:v>
                </c:pt>
                <c:pt idx="2">
                  <c:v>154</c:v>
                </c:pt>
                <c:pt idx="3">
                  <c:v>171</c:v>
                </c:pt>
                <c:pt idx="4">
                  <c:v>188</c:v>
                </c:pt>
                <c:pt idx="5">
                  <c:v>230</c:v>
                </c:pt>
                <c:pt idx="6">
                  <c:v>310</c:v>
                </c:pt>
                <c:pt idx="7">
                  <c:v>390</c:v>
                </c:pt>
                <c:pt idx="8">
                  <c:v>470</c:v>
                </c:pt>
                <c:pt idx="9">
                  <c:v>550</c:v>
                </c:pt>
                <c:pt idx="10">
                  <c:v>630</c:v>
                </c:pt>
                <c:pt idx="11">
                  <c:v>710</c:v>
                </c:pt>
                <c:pt idx="12">
                  <c:v>790</c:v>
                </c:pt>
                <c:pt idx="13">
                  <c:v>870</c:v>
                </c:pt>
                <c:pt idx="14">
                  <c:v>950</c:v>
                </c:pt>
              </c:numCache>
            </c:numRef>
          </c:xVal>
          <c:yVal>
            <c:numRef>
              <c:f>Лист1!$F$38:$F$52</c:f>
              <c:numCache>
                <c:formatCode>General</c:formatCode>
                <c:ptCount val="15"/>
                <c:pt idx="0">
                  <c:v>-0.86650493254306293</c:v>
                </c:pt>
                <c:pt idx="1">
                  <c:v>-0.57735026918962584</c:v>
                </c:pt>
                <c:pt idx="2">
                  <c:v>-0.99999999999999989</c:v>
                </c:pt>
                <c:pt idx="3">
                  <c:v>-1.3763819204711734</c:v>
                </c:pt>
                <c:pt idx="4">
                  <c:v>-1.1287666600879431</c:v>
                </c:pt>
                <c:pt idx="5">
                  <c:v>-1.5560303729754414</c:v>
                </c:pt>
                <c:pt idx="6">
                  <c:v>-2.4142135623730949</c:v>
                </c:pt>
                <c:pt idx="7">
                  <c:v>-3.296558208938321</c:v>
                </c:pt>
                <c:pt idx="8">
                  <c:v>-4.2193317721248844</c:v>
                </c:pt>
                <c:pt idx="9">
                  <c:v>-4.8122641989894657</c:v>
                </c:pt>
                <c:pt idx="10">
                  <c:v>-6.3137515146750411</c:v>
                </c:pt>
                <c:pt idx="11">
                  <c:v>-7.382296450375093</c:v>
                </c:pt>
                <c:pt idx="12">
                  <c:v>-9.8338027541415993</c:v>
                </c:pt>
                <c:pt idx="13">
                  <c:v>-9.1948481557266692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8-4C21-9087-6E8F76D79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68496"/>
        <c:axId val="398759344"/>
      </c:scatterChart>
      <c:valAx>
        <c:axId val="3987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759344"/>
        <c:crosses val="autoZero"/>
        <c:crossBetween val="midCat"/>
      </c:valAx>
      <c:valAx>
        <c:axId val="3987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triangle" w="lg" len="lg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Для</a:t>
            </a:r>
            <a:r>
              <a:rPr lang="ru-RU" baseline="0"/>
              <a:t> частот до 0.5</a:t>
            </a:r>
          </a:p>
        </c:rich>
      </c:tx>
      <c:layout>
        <c:manualLayout>
          <c:xMode val="edge"/>
          <c:yMode val="edge"/>
          <c:x val="0.35244444444444445"/>
          <c:y val="2.7710844249781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Лист1!$Q$57:$Q$71</c:f>
              <c:numCache>
                <c:formatCode>General</c:formatCode>
                <c:ptCount val="15"/>
                <c:pt idx="0">
                  <c:v>10.954451150103322</c:v>
                </c:pt>
                <c:pt idx="1">
                  <c:v>11.704699910719626</c:v>
                </c:pt>
                <c:pt idx="2">
                  <c:v>12.409673645990857</c:v>
                </c:pt>
                <c:pt idx="3">
                  <c:v>13.076696830622021</c:v>
                </c:pt>
                <c:pt idx="4">
                  <c:v>13.711309200802088</c:v>
                </c:pt>
                <c:pt idx="5">
                  <c:v>15.165750888103101</c:v>
                </c:pt>
                <c:pt idx="6">
                  <c:v>17.606816861659009</c:v>
                </c:pt>
                <c:pt idx="7">
                  <c:v>19.748417658131498</c:v>
                </c:pt>
                <c:pt idx="8">
                  <c:v>21.679483388678801</c:v>
                </c:pt>
                <c:pt idx="9">
                  <c:v>23.45207879911715</c:v>
                </c:pt>
                <c:pt idx="10">
                  <c:v>25.099800796022265</c:v>
                </c:pt>
                <c:pt idx="11">
                  <c:v>26.645825188948457</c:v>
                </c:pt>
                <c:pt idx="12">
                  <c:v>28.106938645110393</c:v>
                </c:pt>
                <c:pt idx="13">
                  <c:v>29.49576240750525</c:v>
                </c:pt>
                <c:pt idx="14">
                  <c:v>30.822070014844883</c:v>
                </c:pt>
              </c:numCache>
            </c:numRef>
          </c:xVal>
          <c:yVal>
            <c:numRef>
              <c:f>Лист1!$O$57:$O$71</c:f>
              <c:numCache>
                <c:formatCode>General</c:formatCode>
                <c:ptCount val="15"/>
                <c:pt idx="0">
                  <c:v>-1.4993964937587649</c:v>
                </c:pt>
                <c:pt idx="1">
                  <c:v>-1.3089969389957472</c:v>
                </c:pt>
                <c:pt idx="2">
                  <c:v>-1.5707963267948966</c:v>
                </c:pt>
                <c:pt idx="3">
                  <c:v>-1.7278759594743862</c:v>
                </c:pt>
                <c:pt idx="4">
                  <c:v>-1.6312115701331618</c:v>
                </c:pt>
                <c:pt idx="5">
                  <c:v>-1.7849958259032914</c:v>
                </c:pt>
                <c:pt idx="6">
                  <c:v>-1.9634954084936207</c:v>
                </c:pt>
                <c:pt idx="7">
                  <c:v>-2.0616701789183018</c:v>
                </c:pt>
                <c:pt idx="8">
                  <c:v>-2.1234839232597675</c:v>
                </c:pt>
                <c:pt idx="9">
                  <c:v>-2.1513080127843152</c:v>
                </c:pt>
                <c:pt idx="10">
                  <c:v>-2.1991148575128552</c:v>
                </c:pt>
                <c:pt idx="11">
                  <c:v>-2.2215548050384966</c:v>
                </c:pt>
                <c:pt idx="12">
                  <c:v>-2.2548527916894483</c:v>
                </c:pt>
                <c:pt idx="13">
                  <c:v>-2.2478637090340761</c:v>
                </c:pt>
                <c:pt idx="14">
                  <c:v>-2.3561944901923448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F-4DD1-A019-C856C20E5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67664"/>
        <c:axId val="398764336"/>
      </c:scatterChart>
      <c:valAx>
        <c:axId val="3987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764336"/>
        <c:crosses val="autoZero"/>
        <c:crossBetween val="midCat"/>
      </c:valAx>
      <c:valAx>
        <c:axId val="3987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7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Для</a:t>
            </a:r>
            <a:r>
              <a:rPr lang="ru-RU" baseline="0"/>
              <a:t> частот до 1.5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Лист1!$Q$78:$Q$92</c:f>
              <c:numCache>
                <c:formatCode>General</c:formatCode>
                <c:ptCount val="15"/>
                <c:pt idx="0">
                  <c:v>33.911649915626342</c:v>
                </c:pt>
                <c:pt idx="1">
                  <c:v>56.124860801609124</c:v>
                </c:pt>
                <c:pt idx="2">
                  <c:v>71.763500472036625</c:v>
                </c:pt>
                <c:pt idx="3">
                  <c:v>47.576254581461114</c:v>
                </c:pt>
                <c:pt idx="4">
                  <c:v>84.557672626438816</c:v>
                </c:pt>
                <c:pt idx="5">
                  <c:v>95.655632348544955</c:v>
                </c:pt>
                <c:pt idx="6">
                  <c:v>105.59356040971439</c:v>
                </c:pt>
                <c:pt idx="7">
                  <c:v>114.67344941179715</c:v>
                </c:pt>
                <c:pt idx="8">
                  <c:v>123.08533625091171</c:v>
                </c:pt>
                <c:pt idx="9">
                  <c:v>130.95800853708795</c:v>
                </c:pt>
                <c:pt idx="10">
                  <c:v>138.38352503098048</c:v>
                </c:pt>
                <c:pt idx="11">
                  <c:v>145.43039572248986</c:v>
                </c:pt>
                <c:pt idx="12">
                  <c:v>152.1512405470294</c:v>
                </c:pt>
                <c:pt idx="13">
                  <c:v>158.58751527153706</c:v>
                </c:pt>
                <c:pt idx="14">
                  <c:v>164.7725705328408</c:v>
                </c:pt>
              </c:numCache>
            </c:numRef>
          </c:xVal>
          <c:yVal>
            <c:numRef>
              <c:f>Лист1!$O$78:$O$92</c:f>
              <c:numCache>
                <c:formatCode>General</c:formatCode>
                <c:ptCount val="15"/>
                <c:pt idx="0">
                  <c:v>-1.9634954084936207</c:v>
                </c:pt>
                <c:pt idx="1">
                  <c:v>-1.7016960206944711</c:v>
                </c:pt>
                <c:pt idx="2">
                  <c:v>-2.0705951580478184</c:v>
                </c:pt>
                <c:pt idx="3">
                  <c:v>-1.4321966509012292</c:v>
                </c:pt>
                <c:pt idx="4">
                  <c:v>-1.1478896234270397</c:v>
                </c:pt>
                <c:pt idx="5">
                  <c:v>-0.92819782946971174</c:v>
                </c:pt>
                <c:pt idx="6">
                  <c:v>-0.78539816339744828</c:v>
                </c:pt>
                <c:pt idx="7">
                  <c:v>-0.78539816339744828</c:v>
                </c:pt>
                <c:pt idx="8">
                  <c:v>-0.56099868814103448</c:v>
                </c:pt>
                <c:pt idx="9">
                  <c:v>-0.42290670336785663</c:v>
                </c:pt>
                <c:pt idx="10">
                  <c:v>-0.13089969389957457</c:v>
                </c:pt>
                <c:pt idx="11">
                  <c:v>3.7399912542735336E-2</c:v>
                </c:pt>
                <c:pt idx="12">
                  <c:v>0.39269908169872414</c:v>
                </c:pt>
                <c:pt idx="13">
                  <c:v>0.36085861561504418</c:v>
                </c:pt>
                <c:pt idx="14">
                  <c:v>0.78539816339744828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B-4E84-9960-8D71D10AB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629680"/>
        <c:axId val="489631344"/>
      </c:scatterChart>
      <c:valAx>
        <c:axId val="4896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31344"/>
        <c:crosses val="autoZero"/>
        <c:crossBetween val="midCat"/>
      </c:valAx>
      <c:valAx>
        <c:axId val="4896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2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L(nu)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Лист1!$X$22:$X$28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2.5</c:v>
                </c:pt>
                <c:pt idx="5">
                  <c:v>0.5</c:v>
                </c:pt>
                <c:pt idx="6">
                  <c:v>25</c:v>
                </c:pt>
              </c:numCache>
            </c:numRef>
          </c:xVal>
          <c:yVal>
            <c:numRef>
              <c:f>Лист1!$W$22:$W$29</c:f>
              <c:numCache>
                <c:formatCode>General</c:formatCode>
                <c:ptCount val="8"/>
                <c:pt idx="0">
                  <c:v>2.95</c:v>
                </c:pt>
                <c:pt idx="1">
                  <c:v>3.18</c:v>
                </c:pt>
                <c:pt idx="2">
                  <c:v>3.09</c:v>
                </c:pt>
                <c:pt idx="3">
                  <c:v>3.88</c:v>
                </c:pt>
                <c:pt idx="4">
                  <c:v>2.96</c:v>
                </c:pt>
                <c:pt idx="5">
                  <c:v>3.67</c:v>
                </c:pt>
                <c:pt idx="6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8-41E8-811D-F94DCA00C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614704"/>
        <c:axId val="489615120"/>
      </c:scatterChart>
      <c:valAx>
        <c:axId val="4896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15120"/>
        <c:crosses val="autoZero"/>
        <c:crossBetween val="midCat"/>
      </c:valAx>
      <c:valAx>
        <c:axId val="489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Лист1!$Y$23:$Y$28</c:f>
              <c:numCache>
                <c:formatCode>General</c:formatCode>
                <c:ptCount val="6"/>
                <c:pt idx="0">
                  <c:v>1</c:v>
                </c:pt>
                <c:pt idx="1">
                  <c:v>100</c:v>
                </c:pt>
                <c:pt idx="2">
                  <c:v>400</c:v>
                </c:pt>
                <c:pt idx="3">
                  <c:v>6.25</c:v>
                </c:pt>
                <c:pt idx="4">
                  <c:v>0.25</c:v>
                </c:pt>
                <c:pt idx="5">
                  <c:v>625</c:v>
                </c:pt>
              </c:numCache>
            </c:numRef>
          </c:xVal>
          <c:yVal>
            <c:numRef>
              <c:f>Лист1!$Z$23:$Z$28</c:f>
              <c:numCache>
                <c:formatCode>General</c:formatCode>
                <c:ptCount val="6"/>
                <c:pt idx="0">
                  <c:v>9.0434782608695663</c:v>
                </c:pt>
                <c:pt idx="1">
                  <c:v>14.857142857142891</c:v>
                </c:pt>
                <c:pt idx="2">
                  <c:v>2.2365591397849469</c:v>
                </c:pt>
                <c:pt idx="3">
                  <c:v>208.00000000000443</c:v>
                </c:pt>
                <c:pt idx="4">
                  <c:v>2.8888888888888902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FA-42B3-9B8E-D6D4C96EA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56848"/>
        <c:axId val="398766416"/>
      </c:scatterChart>
      <c:valAx>
        <c:axId val="39875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766416"/>
        <c:crosses val="autoZero"/>
        <c:crossBetween val="midCat"/>
      </c:valAx>
      <c:valAx>
        <c:axId val="3987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875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0</xdr:row>
      <xdr:rowOff>160020</xdr:rowOff>
    </xdr:from>
    <xdr:to>
      <xdr:col>22</xdr:col>
      <xdr:colOff>312420</xdr:colOff>
      <xdr:row>15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DF4550-83C3-6ADE-F38C-6241DF6BD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354874</xdr:colOff>
      <xdr:row>53</xdr:row>
      <xdr:rowOff>106681</xdr:rowOff>
    </xdr:from>
    <xdr:to>
      <xdr:col>9</xdr:col>
      <xdr:colOff>50074</xdr:colOff>
      <xdr:row>68</xdr:row>
      <xdr:rowOff>74023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CEE4CF-952D-09AC-AC1F-7BBB13B7B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197837</xdr:colOff>
      <xdr:row>54</xdr:row>
      <xdr:rowOff>69338</xdr:rowOff>
    </xdr:from>
    <xdr:to>
      <xdr:col>25</xdr:col>
      <xdr:colOff>502637</xdr:colOff>
      <xdr:row>69</xdr:row>
      <xdr:rowOff>36207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B3689CA-9A38-37AA-5F9B-BD265C13E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76201</xdr:colOff>
      <xdr:row>77</xdr:row>
      <xdr:rowOff>48985</xdr:rowOff>
    </xdr:from>
    <xdr:to>
      <xdr:col>25</xdr:col>
      <xdr:colOff>381001</xdr:colOff>
      <xdr:row>92</xdr:row>
      <xdr:rowOff>16328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B488E4A-AB54-5719-7B08-41386D375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246530</xdr:colOff>
      <xdr:row>29</xdr:row>
      <xdr:rowOff>67236</xdr:rowOff>
    </xdr:from>
    <xdr:to>
      <xdr:col>26</xdr:col>
      <xdr:colOff>551330</xdr:colOff>
      <xdr:row>44</xdr:row>
      <xdr:rowOff>121024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59889A6-CCA0-6546-8685-0F75DD4F1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30480</xdr:colOff>
      <xdr:row>19</xdr:row>
      <xdr:rowOff>53340</xdr:rowOff>
    </xdr:from>
    <xdr:to>
      <xdr:col>34</xdr:col>
      <xdr:colOff>335280</xdr:colOff>
      <xdr:row>34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3DE641E-9EF1-1F15-5F35-78B7D905D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F7E5-A409-4B0C-BD81-0703F72C3E3C}">
  <dimension ref="A1:Z92"/>
  <sheetViews>
    <sheetView tabSelected="1" topLeftCell="A46" zoomScale="115" zoomScaleNormal="115" workbookViewId="0">
      <selection activeCell="N53" sqref="N53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 t="s">
        <v>0</v>
      </c>
      <c r="C2" s="1" t="s">
        <v>1</v>
      </c>
      <c r="D2" s="1" t="s">
        <v>2</v>
      </c>
      <c r="E2" s="1"/>
      <c r="F2" s="1" t="s">
        <v>3</v>
      </c>
      <c r="G2" s="1"/>
      <c r="H2" s="1"/>
      <c r="I2" s="1"/>
      <c r="J2" s="1"/>
      <c r="K2" s="1" t="s">
        <v>4</v>
      </c>
      <c r="L2" s="1" t="s">
        <v>5</v>
      </c>
      <c r="M2" s="1"/>
      <c r="N2" s="1"/>
    </row>
    <row r="3" spans="1:14" x14ac:dyDescent="0.3">
      <c r="A3" s="1"/>
      <c r="B3" s="1">
        <v>5.1999999999999998E-3</v>
      </c>
      <c r="C3" s="1">
        <v>21.84</v>
      </c>
      <c r="D3" s="1">
        <v>20</v>
      </c>
      <c r="E3" s="1"/>
      <c r="F3" s="1">
        <v>1.1904761999999999E-2</v>
      </c>
      <c r="G3" s="1"/>
      <c r="H3" s="1"/>
      <c r="I3" s="1"/>
      <c r="J3" s="1"/>
      <c r="K3" s="1">
        <v>7056</v>
      </c>
      <c r="L3" s="1">
        <v>400</v>
      </c>
      <c r="M3" s="1"/>
      <c r="N3" s="1"/>
    </row>
    <row r="4" spans="1:14" x14ac:dyDescent="0.3">
      <c r="A4" s="1"/>
      <c r="B4" s="1">
        <v>6.7999999999999996E-3</v>
      </c>
      <c r="C4" s="1">
        <v>21.818000000000001</v>
      </c>
      <c r="D4" s="1">
        <v>25</v>
      </c>
      <c r="E4" s="1"/>
      <c r="F4" s="1">
        <v>1.2466771E-2</v>
      </c>
      <c r="G4" s="1"/>
      <c r="H4" s="1"/>
      <c r="I4" s="1"/>
      <c r="J4" s="1"/>
      <c r="K4" s="1">
        <v>6434.1631159999997</v>
      </c>
      <c r="L4" s="1">
        <v>625</v>
      </c>
      <c r="M4" s="1"/>
      <c r="N4" s="1"/>
    </row>
    <row r="5" spans="1:14" x14ac:dyDescent="0.3">
      <c r="A5" s="1"/>
      <c r="B5" s="1">
        <v>8.3000000000000001E-3</v>
      </c>
      <c r="C5" s="1">
        <v>21.78</v>
      </c>
      <c r="D5" s="1">
        <v>30</v>
      </c>
      <c r="E5" s="1"/>
      <c r="F5" s="1">
        <v>1.2702784999999999E-2</v>
      </c>
      <c r="G5" s="1"/>
      <c r="H5" s="1"/>
      <c r="I5" s="1"/>
      <c r="J5" s="1"/>
      <c r="K5" s="1">
        <v>6197.2936570000002</v>
      </c>
      <c r="L5" s="1">
        <v>900</v>
      </c>
      <c r="M5" s="1"/>
      <c r="N5" s="1"/>
    </row>
    <row r="6" spans="1:14" x14ac:dyDescent="0.3">
      <c r="A6" s="1"/>
      <c r="B6" s="1">
        <v>9.7000000000000003E-3</v>
      </c>
      <c r="C6" s="1">
        <v>21.724</v>
      </c>
      <c r="D6" s="1">
        <v>35</v>
      </c>
      <c r="E6" s="1"/>
      <c r="F6" s="1">
        <v>1.2757451E-2</v>
      </c>
      <c r="G6" s="1"/>
      <c r="H6" s="1"/>
      <c r="I6" s="1"/>
      <c r="J6" s="1"/>
      <c r="K6" s="1">
        <v>6144.2971159999997</v>
      </c>
      <c r="L6" s="1">
        <v>1225</v>
      </c>
      <c r="M6" s="1"/>
      <c r="N6" s="1"/>
    </row>
    <row r="7" spans="1:14" x14ac:dyDescent="0.3">
      <c r="A7" s="1"/>
      <c r="B7" s="1">
        <v>1.11E-2</v>
      </c>
      <c r="C7" s="1">
        <v>21.655999999999999</v>
      </c>
      <c r="D7" s="1">
        <v>40</v>
      </c>
      <c r="E7" s="1"/>
      <c r="F7" s="1">
        <v>1.2814001E-2</v>
      </c>
      <c r="G7" s="1"/>
      <c r="H7" s="1"/>
      <c r="I7" s="1"/>
      <c r="J7" s="1"/>
      <c r="K7" s="1">
        <v>6090.1853549999996</v>
      </c>
      <c r="L7" s="1">
        <v>1600</v>
      </c>
      <c r="M7" s="1"/>
      <c r="N7" s="1"/>
    </row>
    <row r="8" spans="1:14" x14ac:dyDescent="0.3">
      <c r="A8" s="1"/>
      <c r="B8" s="1">
        <v>1.24E-2</v>
      </c>
      <c r="C8" s="1">
        <v>21.573</v>
      </c>
      <c r="D8" s="1">
        <v>45</v>
      </c>
      <c r="E8" s="1"/>
      <c r="F8" s="1">
        <v>1.2773168E-2</v>
      </c>
      <c r="G8" s="1"/>
      <c r="H8" s="1"/>
      <c r="I8" s="1"/>
      <c r="J8" s="1"/>
      <c r="K8" s="1">
        <v>6129.1851989999996</v>
      </c>
      <c r="L8" s="1">
        <v>2025</v>
      </c>
      <c r="M8" s="1"/>
      <c r="N8" s="1"/>
    </row>
    <row r="9" spans="1:14" x14ac:dyDescent="0.3">
      <c r="A9" s="1"/>
      <c r="B9" s="1">
        <v>1.37E-2</v>
      </c>
      <c r="C9" s="1">
        <v>21.492000000000001</v>
      </c>
      <c r="D9" s="1">
        <v>50</v>
      </c>
      <c r="E9" s="1"/>
      <c r="F9" s="1">
        <v>1.274893E-2</v>
      </c>
      <c r="G9" s="1"/>
      <c r="H9" s="1"/>
      <c r="I9" s="1"/>
      <c r="J9" s="1"/>
      <c r="K9" s="1">
        <v>6152.5129740000002</v>
      </c>
      <c r="L9" s="1">
        <v>2500</v>
      </c>
      <c r="M9" s="1"/>
      <c r="N9" s="1"/>
    </row>
    <row r="10" spans="1:14" x14ac:dyDescent="0.3">
      <c r="A10" s="1"/>
      <c r="B10" s="1">
        <v>1.4999999999999999E-2</v>
      </c>
      <c r="C10" s="1">
        <v>21.396999999999998</v>
      </c>
      <c r="D10" s="1">
        <v>55</v>
      </c>
      <c r="E10" s="1"/>
      <c r="F10" s="1">
        <v>1.2746052000000001E-2</v>
      </c>
      <c r="G10" s="1"/>
      <c r="H10" s="1"/>
      <c r="I10" s="1"/>
      <c r="J10" s="1"/>
      <c r="K10" s="1">
        <v>6155.2916320000004</v>
      </c>
      <c r="L10" s="1">
        <v>3025</v>
      </c>
      <c r="M10" s="1"/>
      <c r="N10" s="1"/>
    </row>
    <row r="11" spans="1:14" x14ac:dyDescent="0.3">
      <c r="A11" s="1"/>
      <c r="B11" s="1">
        <v>1.7299999999999999E-2</v>
      </c>
      <c r="C11" s="1">
        <v>21.196999999999999</v>
      </c>
      <c r="D11" s="1">
        <v>65</v>
      </c>
      <c r="E11" s="1"/>
      <c r="F11" s="1">
        <v>1.2556204E-2</v>
      </c>
      <c r="G11" s="1"/>
      <c r="H11" s="1"/>
      <c r="I11" s="1"/>
      <c r="J11" s="1"/>
      <c r="K11" s="1">
        <v>6342.8334329999998</v>
      </c>
      <c r="L11" s="1">
        <v>4225</v>
      </c>
      <c r="M11" s="1"/>
      <c r="N11" s="1"/>
    </row>
    <row r="12" spans="1:14" x14ac:dyDescent="0.3">
      <c r="A12" s="1"/>
      <c r="B12" s="1">
        <v>1.9400000000000001E-2</v>
      </c>
      <c r="C12" s="1">
        <v>20.984999999999999</v>
      </c>
      <c r="D12" s="1">
        <v>75</v>
      </c>
      <c r="E12" s="1"/>
      <c r="F12" s="1">
        <v>1.2326264999999999E-2</v>
      </c>
      <c r="G12" s="1"/>
      <c r="H12" s="1"/>
      <c r="I12" s="1"/>
      <c r="J12" s="1"/>
      <c r="K12" s="1">
        <v>6581.6838019999996</v>
      </c>
      <c r="L12" s="1">
        <v>5625</v>
      </c>
      <c r="M12" s="1"/>
      <c r="N12" s="1"/>
    </row>
    <row r="13" spans="1:14" x14ac:dyDescent="0.3">
      <c r="A13" s="1"/>
      <c r="B13" s="1">
        <v>2.1399999999999999E-2</v>
      </c>
      <c r="C13" s="1">
        <v>20.768999999999998</v>
      </c>
      <c r="D13" s="1">
        <v>85</v>
      </c>
      <c r="E13" s="1"/>
      <c r="F13" s="1">
        <v>1.2122139000000001E-2</v>
      </c>
      <c r="G13" s="1"/>
      <c r="H13" s="1"/>
      <c r="I13" s="1"/>
      <c r="J13" s="1"/>
      <c r="K13" s="1">
        <v>6805.2091520000004</v>
      </c>
      <c r="L13" s="1">
        <v>7225</v>
      </c>
      <c r="M13" s="1"/>
      <c r="N13" s="1"/>
    </row>
    <row r="14" spans="1:14" x14ac:dyDescent="0.3">
      <c r="A14" s="1"/>
      <c r="B14" s="1">
        <v>2.3E-2</v>
      </c>
      <c r="C14" s="1">
        <v>20.550999999999998</v>
      </c>
      <c r="D14" s="1">
        <v>95</v>
      </c>
      <c r="E14" s="1"/>
      <c r="F14" s="1">
        <v>1.1780705000000001E-2</v>
      </c>
      <c r="G14" s="1"/>
      <c r="H14" s="1"/>
      <c r="I14" s="1"/>
      <c r="J14" s="1"/>
      <c r="K14" s="1">
        <v>7205.3894120000004</v>
      </c>
      <c r="L14" s="1">
        <v>9025</v>
      </c>
      <c r="M14" s="1"/>
      <c r="N14" s="1"/>
    </row>
    <row r="15" spans="1:14" x14ac:dyDescent="0.3">
      <c r="A15" s="1"/>
      <c r="B15" s="1">
        <v>2.46E-2</v>
      </c>
      <c r="C15" s="1">
        <v>20.338000000000001</v>
      </c>
      <c r="D15" s="1">
        <v>105</v>
      </c>
      <c r="E15" s="1"/>
      <c r="F15" s="1">
        <v>1.1519603999999999E-2</v>
      </c>
      <c r="G15" s="1"/>
      <c r="H15" s="1"/>
      <c r="I15" s="1"/>
      <c r="J15" s="1"/>
      <c r="K15" s="1">
        <v>7535.7220239999997</v>
      </c>
      <c r="L15" s="1">
        <v>11025</v>
      </c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26" x14ac:dyDescent="0.3">
      <c r="A18" s="1"/>
      <c r="B18" s="1" t="s">
        <v>6</v>
      </c>
      <c r="C18" s="1"/>
      <c r="D18" s="1"/>
      <c r="E18" s="1"/>
      <c r="F18" s="1"/>
      <c r="G18" s="1"/>
      <c r="H18" s="1"/>
      <c r="I18" s="1"/>
      <c r="J18" s="1" t="s">
        <v>7</v>
      </c>
      <c r="K18" s="1"/>
      <c r="L18" s="1"/>
      <c r="M18" s="1"/>
      <c r="N18" s="1"/>
    </row>
    <row r="19" spans="1:26" x14ac:dyDescent="0.3">
      <c r="A19" s="1"/>
      <c r="B19" s="1" t="s">
        <v>8</v>
      </c>
      <c r="C19" s="1" t="s">
        <v>9</v>
      </c>
      <c r="D19" s="1" t="s">
        <v>10</v>
      </c>
      <c r="E19" s="1" t="s">
        <v>1</v>
      </c>
      <c r="F19" s="1" t="s">
        <v>0</v>
      </c>
      <c r="G19" s="1" t="s">
        <v>3</v>
      </c>
      <c r="H19" s="1" t="s">
        <v>11</v>
      </c>
      <c r="I19" s="1" t="s">
        <v>12</v>
      </c>
      <c r="J19" s="1" t="s">
        <v>8</v>
      </c>
      <c r="K19" s="1" t="s">
        <v>9</v>
      </c>
      <c r="L19" s="1" t="s">
        <v>13</v>
      </c>
      <c r="M19" s="1"/>
      <c r="N19" s="1"/>
      <c r="P19" t="s">
        <v>12</v>
      </c>
      <c r="Q19" t="s">
        <v>11</v>
      </c>
    </row>
    <row r="20" spans="1:26" x14ac:dyDescent="0.3">
      <c r="A20" s="1"/>
      <c r="B20" s="1">
        <v>3</v>
      </c>
      <c r="C20" s="1">
        <v>11</v>
      </c>
      <c r="D20" s="1">
        <v>120</v>
      </c>
      <c r="E20" s="1">
        <v>19.899999999999999</v>
      </c>
      <c r="F20" s="1">
        <v>26.5</v>
      </c>
      <c r="G20" s="1">
        <v>1.1097152000000001E-2</v>
      </c>
      <c r="H20" s="1">
        <v>8120.3901740000001</v>
      </c>
      <c r="I20" s="1">
        <v>14400</v>
      </c>
      <c r="J20" s="1" t="s">
        <v>14</v>
      </c>
      <c r="K20" s="1">
        <v>0</v>
      </c>
      <c r="L20" s="1">
        <v>1.1499999999999999</v>
      </c>
      <c r="M20" s="1"/>
      <c r="N20" s="1"/>
      <c r="P20" s="1">
        <v>14400</v>
      </c>
      <c r="Q20" s="1">
        <v>8120.3901740000001</v>
      </c>
    </row>
    <row r="21" spans="1:26" x14ac:dyDescent="0.3">
      <c r="A21" s="1"/>
      <c r="B21" s="1">
        <v>3</v>
      </c>
      <c r="C21" s="1">
        <v>9</v>
      </c>
      <c r="D21" s="1">
        <v>137</v>
      </c>
      <c r="E21" s="1">
        <v>19.7</v>
      </c>
      <c r="F21" s="1">
        <v>28.4</v>
      </c>
      <c r="G21" s="1">
        <v>1.0522805999999999E-2</v>
      </c>
      <c r="H21" s="1">
        <v>9031.0221309999997</v>
      </c>
      <c r="I21" s="1">
        <v>18769</v>
      </c>
      <c r="J21" s="1">
        <v>2</v>
      </c>
      <c r="K21" s="1">
        <v>16</v>
      </c>
      <c r="L21" s="1">
        <v>3.15</v>
      </c>
      <c r="M21" s="1"/>
      <c r="N21" s="1"/>
      <c r="P21" s="1">
        <v>18769</v>
      </c>
      <c r="Q21" s="1">
        <v>9031.0221309999997</v>
      </c>
      <c r="V21" s="1" t="s">
        <v>15</v>
      </c>
      <c r="W21" s="1" t="s">
        <v>16</v>
      </c>
      <c r="X21" s="1" t="s">
        <v>13</v>
      </c>
      <c r="Y21" s="1"/>
    </row>
    <row r="22" spans="1:26" x14ac:dyDescent="0.3">
      <c r="A22" s="1"/>
      <c r="B22" s="1">
        <v>2</v>
      </c>
      <c r="C22" s="1">
        <v>8</v>
      </c>
      <c r="D22" s="1">
        <v>154</v>
      </c>
      <c r="E22" s="1">
        <v>19.399999999999999</v>
      </c>
      <c r="F22" s="1">
        <v>30</v>
      </c>
      <c r="G22" s="1">
        <v>1.0041504999999999E-2</v>
      </c>
      <c r="H22" s="1">
        <v>9917.5041779999992</v>
      </c>
      <c r="I22" s="1">
        <v>23716</v>
      </c>
      <c r="J22" s="1">
        <v>5</v>
      </c>
      <c r="K22" s="1">
        <v>24</v>
      </c>
      <c r="L22" s="1">
        <v>5.15</v>
      </c>
      <c r="M22" s="1"/>
      <c r="N22" s="1"/>
      <c r="P22" s="1">
        <v>23716</v>
      </c>
      <c r="Q22" s="1">
        <v>9917.5041779999992</v>
      </c>
      <c r="V22" s="1">
        <v>27.2</v>
      </c>
      <c r="W22" s="1">
        <v>2.95</v>
      </c>
      <c r="X22" s="1">
        <v>4</v>
      </c>
      <c r="Y22" s="1">
        <f xml:space="preserve"> X22 * X22</f>
        <v>16</v>
      </c>
      <c r="Z22" t="e">
        <f xml:space="preserve"> (5.03 - 2.95) / (W22 - 2.95)</f>
        <v>#DIV/0!</v>
      </c>
    </row>
    <row r="23" spans="1:26" x14ac:dyDescent="0.3">
      <c r="A23" s="1"/>
      <c r="B23" s="1">
        <v>3</v>
      </c>
      <c r="C23" s="1">
        <v>15</v>
      </c>
      <c r="D23" s="1">
        <v>171</v>
      </c>
      <c r="E23" s="1">
        <v>19.100000000000001</v>
      </c>
      <c r="F23" s="1">
        <v>31.2</v>
      </c>
      <c r="G23" s="1">
        <v>9.5526780000000002E-3</v>
      </c>
      <c r="H23" s="1">
        <v>10958.46607</v>
      </c>
      <c r="I23" s="1">
        <v>29241</v>
      </c>
      <c r="J23" s="1">
        <v>2</v>
      </c>
      <c r="K23" s="1">
        <v>22</v>
      </c>
      <c r="L23" s="1">
        <v>2.2635000000000001</v>
      </c>
      <c r="M23" s="1"/>
      <c r="N23" s="1"/>
      <c r="P23" s="1">
        <v>29241</v>
      </c>
      <c r="Q23" s="1">
        <v>10958.46607</v>
      </c>
      <c r="V23" s="1">
        <v>27</v>
      </c>
      <c r="W23" s="1">
        <v>3.18</v>
      </c>
      <c r="X23" s="1">
        <v>1</v>
      </c>
      <c r="Y23" s="1">
        <f t="shared" ref="Y23:Y28" si="0" xml:space="preserve"> X23 * X23</f>
        <v>1</v>
      </c>
      <c r="Z23">
        <f xml:space="preserve"> (5.03 - 2.95) / (W23 - 2.95)</f>
        <v>9.0434782608695663</v>
      </c>
    </row>
    <row r="24" spans="1:26" x14ac:dyDescent="0.3">
      <c r="A24" s="1"/>
      <c r="B24" s="1">
        <v>6</v>
      </c>
      <c r="C24" s="1">
        <v>26</v>
      </c>
      <c r="D24" s="1">
        <v>188</v>
      </c>
      <c r="E24" s="1">
        <v>18.899999999999999</v>
      </c>
      <c r="F24" s="1">
        <v>32.299999999999997</v>
      </c>
      <c r="G24" s="1">
        <v>9.0903970000000001E-3</v>
      </c>
      <c r="H24" s="1">
        <v>12101.36227</v>
      </c>
      <c r="I24" s="1">
        <v>35344</v>
      </c>
      <c r="J24" s="1">
        <v>5</v>
      </c>
      <c r="K24" s="1">
        <v>17</v>
      </c>
      <c r="L24" s="1">
        <v>7.15</v>
      </c>
      <c r="M24" s="1"/>
      <c r="N24" s="1"/>
      <c r="P24" s="1">
        <v>35344</v>
      </c>
      <c r="Q24" s="1">
        <v>12101.36227</v>
      </c>
      <c r="V24" s="1">
        <v>33.4</v>
      </c>
      <c r="W24" s="1">
        <v>3.09</v>
      </c>
      <c r="X24" s="1">
        <v>10</v>
      </c>
      <c r="Y24" s="1">
        <f t="shared" si="0"/>
        <v>100</v>
      </c>
      <c r="Z24">
        <f t="shared" ref="Z23:Z28" si="1" xml:space="preserve"> (5.03 - 2.95) / (W24 - 2.95)</f>
        <v>14.857142857142891</v>
      </c>
    </row>
    <row r="25" spans="1:26" x14ac:dyDescent="0.3">
      <c r="A25" s="1"/>
      <c r="B25" s="1">
        <v>4</v>
      </c>
      <c r="C25" s="1">
        <v>22</v>
      </c>
      <c r="D25" s="1">
        <v>230</v>
      </c>
      <c r="E25" s="1">
        <v>18.399999999999999</v>
      </c>
      <c r="F25" s="1">
        <v>34.200000000000003</v>
      </c>
      <c r="G25" s="1">
        <v>8.0812850000000006E-3</v>
      </c>
      <c r="H25" s="1">
        <v>15312.253339999999</v>
      </c>
      <c r="I25" s="1">
        <v>52900</v>
      </c>
      <c r="J25" s="1">
        <v>5</v>
      </c>
      <c r="K25" s="1">
        <v>13</v>
      </c>
      <c r="L25" s="1">
        <v>9.15</v>
      </c>
      <c r="M25" s="1"/>
      <c r="N25" s="1"/>
      <c r="P25" s="1"/>
      <c r="Q25" s="1"/>
      <c r="V25" s="1">
        <v>69.3</v>
      </c>
      <c r="W25" s="1">
        <v>3.88</v>
      </c>
      <c r="X25" s="1">
        <v>20</v>
      </c>
      <c r="Y25" s="1">
        <f t="shared" si="0"/>
        <v>400</v>
      </c>
      <c r="Z25">
        <f t="shared" si="1"/>
        <v>2.2365591397849469</v>
      </c>
    </row>
    <row r="26" spans="1:26" x14ac:dyDescent="0.3">
      <c r="A26" s="1"/>
      <c r="B26" s="1">
        <v>2</v>
      </c>
      <c r="C26" s="1">
        <v>16</v>
      </c>
      <c r="D26" s="1">
        <v>310</v>
      </c>
      <c r="E26" s="1">
        <v>17.899999999999999</v>
      </c>
      <c r="F26" s="1">
        <v>36</v>
      </c>
      <c r="G26" s="1">
        <v>6.4876550000000002E-3</v>
      </c>
      <c r="H26" s="1">
        <v>23758.797070000001</v>
      </c>
      <c r="I26" s="1">
        <v>96100</v>
      </c>
      <c r="J26" s="1">
        <v>5</v>
      </c>
      <c r="K26" s="1">
        <v>11</v>
      </c>
      <c r="L26" s="1">
        <v>11.15</v>
      </c>
      <c r="M26" s="1"/>
      <c r="N26" s="1"/>
      <c r="P26" s="1"/>
      <c r="Q26" s="1"/>
      <c r="V26" s="1">
        <v>29.8</v>
      </c>
      <c r="W26" s="1">
        <v>2.96</v>
      </c>
      <c r="X26" s="1">
        <v>2.5</v>
      </c>
      <c r="Y26" s="1">
        <f t="shared" si="0"/>
        <v>6.25</v>
      </c>
      <c r="Z26">
        <f t="shared" si="1"/>
        <v>208.00000000000443</v>
      </c>
    </row>
    <row r="27" spans="1:26" x14ac:dyDescent="0.3">
      <c r="A27" s="1"/>
      <c r="B27" s="1">
        <v>3</v>
      </c>
      <c r="C27" s="1">
        <v>32</v>
      </c>
      <c r="D27" s="1">
        <v>390</v>
      </c>
      <c r="E27" s="1">
        <v>17.5</v>
      </c>
      <c r="F27" s="1">
        <v>36.799999999999997</v>
      </c>
      <c r="G27" s="1">
        <v>5.3919409999999999E-3</v>
      </c>
      <c r="H27" s="1">
        <v>34396.137320000002</v>
      </c>
      <c r="I27" s="1">
        <v>152100</v>
      </c>
      <c r="J27" s="1">
        <v>4.5</v>
      </c>
      <c r="K27" s="1">
        <v>9</v>
      </c>
      <c r="L27" s="1">
        <v>13.15</v>
      </c>
      <c r="M27" s="1"/>
      <c r="N27" s="1"/>
      <c r="P27" s="1"/>
      <c r="Q27" s="1"/>
      <c r="V27" s="1">
        <v>26.4</v>
      </c>
      <c r="W27" s="1">
        <v>3.67</v>
      </c>
      <c r="X27" s="1">
        <v>0.5</v>
      </c>
      <c r="Y27" s="1">
        <f t="shared" si="0"/>
        <v>0.25</v>
      </c>
      <c r="Z27">
        <f t="shared" si="1"/>
        <v>2.8888888888888902</v>
      </c>
    </row>
    <row r="28" spans="1:26" x14ac:dyDescent="0.3">
      <c r="A28" s="1"/>
      <c r="B28" s="1">
        <v>2</v>
      </c>
      <c r="C28" s="1">
        <v>27</v>
      </c>
      <c r="D28" s="1">
        <v>470</v>
      </c>
      <c r="E28" s="1">
        <v>17.2</v>
      </c>
      <c r="F28" s="1">
        <v>37.200000000000003</v>
      </c>
      <c r="G28" s="1">
        <v>4.6016820000000002E-3</v>
      </c>
      <c r="H28" s="1">
        <v>47224.430569999997</v>
      </c>
      <c r="I28" s="1">
        <v>220900</v>
      </c>
      <c r="J28" s="1">
        <v>4</v>
      </c>
      <c r="K28" s="1">
        <v>8</v>
      </c>
      <c r="L28" s="1">
        <v>15.15</v>
      </c>
      <c r="M28" s="1"/>
      <c r="N28" s="1"/>
      <c r="P28" s="1"/>
      <c r="Q28" s="1"/>
      <c r="V28" s="1">
        <v>135</v>
      </c>
      <c r="W28" s="1">
        <v>5.03</v>
      </c>
      <c r="X28" s="1">
        <v>25</v>
      </c>
      <c r="Y28" s="1">
        <f t="shared" si="0"/>
        <v>625</v>
      </c>
      <c r="Z28">
        <f t="shared" si="1"/>
        <v>1</v>
      </c>
    </row>
    <row r="29" spans="1:26" x14ac:dyDescent="0.3">
      <c r="A29" s="1"/>
      <c r="B29" s="1">
        <v>1.5</v>
      </c>
      <c r="C29" s="1">
        <v>23</v>
      </c>
      <c r="D29" s="1">
        <v>550</v>
      </c>
      <c r="E29" s="1">
        <v>17</v>
      </c>
      <c r="F29" s="1">
        <v>37.200000000000003</v>
      </c>
      <c r="G29" s="1">
        <v>3.9786099999999996E-3</v>
      </c>
      <c r="H29" s="1">
        <v>63173.849580000002</v>
      </c>
      <c r="I29" s="1">
        <v>302500</v>
      </c>
      <c r="J29" s="1">
        <v>4</v>
      </c>
      <c r="K29" s="1">
        <v>7</v>
      </c>
      <c r="L29" s="1">
        <v>17.149999999999999</v>
      </c>
      <c r="M29" s="1"/>
      <c r="N29" s="1"/>
      <c r="P29" s="1">
        <v>1225</v>
      </c>
      <c r="Q29" s="1">
        <v>6144.2971159999997</v>
      </c>
    </row>
    <row r="30" spans="1:26" x14ac:dyDescent="0.3">
      <c r="A30" s="1"/>
      <c r="B30" s="1">
        <v>2</v>
      </c>
      <c r="C30" s="1">
        <v>40</v>
      </c>
      <c r="D30" s="1">
        <v>630</v>
      </c>
      <c r="E30" s="1">
        <v>16.8</v>
      </c>
      <c r="F30" s="1">
        <v>37.1</v>
      </c>
      <c r="G30" s="1">
        <v>3.5052909999999998E-3</v>
      </c>
      <c r="H30" s="1">
        <v>81386.400850000005</v>
      </c>
      <c r="I30" s="1">
        <v>396900</v>
      </c>
      <c r="J30" s="1">
        <v>4</v>
      </c>
      <c r="K30" s="1">
        <v>6.5</v>
      </c>
      <c r="L30" s="1">
        <v>19.149999999999999</v>
      </c>
      <c r="M30" s="1"/>
      <c r="N30" s="1"/>
      <c r="P30" s="1">
        <v>1600</v>
      </c>
      <c r="Q30" s="1">
        <v>6090.1853549999996</v>
      </c>
    </row>
    <row r="31" spans="1:26" x14ac:dyDescent="0.3">
      <c r="A31" s="1"/>
      <c r="B31" s="1">
        <v>1.5</v>
      </c>
      <c r="C31" s="1">
        <v>35</v>
      </c>
      <c r="D31" s="1">
        <v>710</v>
      </c>
      <c r="E31" s="1">
        <v>16.579999999999998</v>
      </c>
      <c r="F31" s="1">
        <v>36.799999999999997</v>
      </c>
      <c r="G31" s="1">
        <v>3.1261150000000001E-3</v>
      </c>
      <c r="H31" s="1">
        <v>102326.96950000001</v>
      </c>
      <c r="I31" s="1">
        <v>504100</v>
      </c>
      <c r="J31" s="1">
        <v>8.5</v>
      </c>
      <c r="K31" s="1">
        <v>12</v>
      </c>
      <c r="L31" s="1">
        <v>21.15</v>
      </c>
      <c r="M31" s="1"/>
      <c r="N31" s="1"/>
      <c r="P31" s="1">
        <v>2025</v>
      </c>
      <c r="Q31" s="1">
        <v>6129.1851989999996</v>
      </c>
    </row>
    <row r="32" spans="1:26" x14ac:dyDescent="0.3">
      <c r="A32" s="1"/>
      <c r="B32" s="1">
        <v>1</v>
      </c>
      <c r="C32" s="1">
        <v>31</v>
      </c>
      <c r="D32" s="1">
        <v>790</v>
      </c>
      <c r="E32" s="1">
        <v>16.37</v>
      </c>
      <c r="F32" s="1">
        <v>36.6</v>
      </c>
      <c r="G32" s="1">
        <v>2.8301229999999999E-3</v>
      </c>
      <c r="H32" s="1">
        <v>124850.2369</v>
      </c>
      <c r="I32" s="1">
        <v>624100</v>
      </c>
      <c r="J32" s="1">
        <v>8</v>
      </c>
      <c r="K32" s="1">
        <v>10.5</v>
      </c>
      <c r="L32" s="1">
        <v>23.15</v>
      </c>
      <c r="M32" s="1"/>
      <c r="N32" s="1"/>
      <c r="P32" s="1">
        <v>2500</v>
      </c>
      <c r="Q32" s="1">
        <v>6152.5129740000002</v>
      </c>
    </row>
    <row r="33" spans="1:17" x14ac:dyDescent="0.3">
      <c r="A33" s="1"/>
      <c r="B33" s="1">
        <v>1</v>
      </c>
      <c r="C33" s="1">
        <v>29</v>
      </c>
      <c r="D33" s="1">
        <v>870</v>
      </c>
      <c r="E33" s="1">
        <v>16.149999999999999</v>
      </c>
      <c r="F33" s="1">
        <v>36.200000000000003</v>
      </c>
      <c r="G33" s="1">
        <v>2.5764210000000002E-3</v>
      </c>
      <c r="H33" s="1">
        <v>150649.057</v>
      </c>
      <c r="I33" s="1">
        <v>756900</v>
      </c>
      <c r="J33" s="1">
        <v>17.5</v>
      </c>
      <c r="K33" s="1">
        <v>20</v>
      </c>
      <c r="L33" s="1">
        <v>25.15</v>
      </c>
      <c r="M33" s="1"/>
      <c r="N33" s="1"/>
      <c r="P33" s="1">
        <v>3025</v>
      </c>
      <c r="Q33" s="1">
        <v>6155.2916320000004</v>
      </c>
    </row>
    <row r="34" spans="1:17" x14ac:dyDescent="0.3">
      <c r="A34" s="1"/>
      <c r="B34" s="1">
        <v>0</v>
      </c>
      <c r="C34" s="1">
        <v>26</v>
      </c>
      <c r="D34" s="1">
        <v>950</v>
      </c>
      <c r="E34" s="1">
        <v>15.93</v>
      </c>
      <c r="F34" s="1">
        <v>38.5</v>
      </c>
      <c r="G34" s="1">
        <v>2.5440250000000001E-3</v>
      </c>
      <c r="H34" s="1">
        <v>154510.25279999999</v>
      </c>
      <c r="I34" s="1">
        <v>902500</v>
      </c>
      <c r="J34" s="1">
        <v>16</v>
      </c>
      <c r="K34" s="1">
        <v>18.5</v>
      </c>
      <c r="L34" s="1">
        <v>27.15</v>
      </c>
      <c r="M34" s="1"/>
      <c r="N34" s="1"/>
      <c r="P34" s="1">
        <v>4225</v>
      </c>
      <c r="Q34" s="1">
        <v>6342.8334329999998</v>
      </c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>
        <v>8.5</v>
      </c>
      <c r="K35" s="1">
        <v>8.5</v>
      </c>
      <c r="L35" s="1">
        <v>29.15</v>
      </c>
      <c r="M35" s="1"/>
      <c r="N35" s="1"/>
      <c r="P35" s="1">
        <v>5625</v>
      </c>
      <c r="Q35" s="1">
        <v>6581.6838019999996</v>
      </c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>
        <v>7225</v>
      </c>
      <c r="Q36" s="1">
        <v>6805.2091520000004</v>
      </c>
    </row>
    <row r="37" spans="1:17" x14ac:dyDescent="0.3">
      <c r="A37" s="1"/>
      <c r="B37" s="1" t="s">
        <v>17</v>
      </c>
      <c r="C37" s="1" t="s">
        <v>19</v>
      </c>
      <c r="D37" s="1" t="s">
        <v>21</v>
      </c>
      <c r="E37" s="1"/>
      <c r="F37" s="1" t="s">
        <v>22</v>
      </c>
      <c r="G37" s="1"/>
      <c r="H37" s="1"/>
      <c r="I37" s="1"/>
      <c r="J37" s="1" t="s">
        <v>18</v>
      </c>
      <c r="K37" s="1" t="s">
        <v>20</v>
      </c>
      <c r="L37" s="1" t="s">
        <v>21</v>
      </c>
      <c r="M37" s="1"/>
      <c r="N37" s="1"/>
      <c r="P37" s="1">
        <v>9025</v>
      </c>
      <c r="Q37" s="1">
        <v>7205.3894120000004</v>
      </c>
    </row>
    <row r="38" spans="1:17" x14ac:dyDescent="0.3">
      <c r="A38" s="1"/>
      <c r="B38">
        <f>B20/C20 * PI()</f>
        <v>0.8567979964335799</v>
      </c>
      <c r="C38">
        <f xml:space="preserve"> TAN(B38)</f>
        <v>1.1540615205330094</v>
      </c>
      <c r="D38">
        <f>B38 - PI() / 2</f>
        <v>-0.71399833036131666</v>
      </c>
      <c r="F38" s="1">
        <f xml:space="preserve"> TAN(D38)</f>
        <v>-0.86650493254306293</v>
      </c>
      <c r="G38" s="1"/>
      <c r="H38" s="1"/>
      <c r="I38" s="1"/>
      <c r="J38" s="1" t="s">
        <v>14</v>
      </c>
      <c r="K38" s="1"/>
      <c r="L38" s="1"/>
      <c r="M38" s="1"/>
      <c r="N38" s="1"/>
      <c r="P38" s="1">
        <v>11025</v>
      </c>
      <c r="Q38" s="1">
        <v>7535.7220239999997</v>
      </c>
    </row>
    <row r="39" spans="1:17" x14ac:dyDescent="0.3">
      <c r="A39" s="1"/>
      <c r="B39">
        <f t="shared" ref="B39:B56" si="2">B21/C21 * PI()</f>
        <v>1.0471975511965976</v>
      </c>
      <c r="C39">
        <f t="shared" ref="C39:C52" si="3" xml:space="preserve"> TAN(B39)</f>
        <v>1.7320508075688767</v>
      </c>
      <c r="D39">
        <f t="shared" ref="D39:D52" si="4">B39 - PI() / 2</f>
        <v>-0.52359877559829893</v>
      </c>
      <c r="F39" s="1">
        <f t="shared" ref="F39:F52" si="5" xml:space="preserve"> TAN(D39)</f>
        <v>-0.57735026918962584</v>
      </c>
      <c r="G39" s="1"/>
      <c r="H39" s="1"/>
      <c r="I39" s="1"/>
      <c r="J39" s="1">
        <f>J21 / K21 * PI()</f>
        <v>0.39269908169872414</v>
      </c>
      <c r="K39" s="1">
        <f xml:space="preserve"> TAN(J39)</f>
        <v>0.41421356237309503</v>
      </c>
      <c r="L39" s="1">
        <f>J39 - PI() / 2</f>
        <v>-1.1780972450961724</v>
      </c>
      <c r="M39" s="1"/>
      <c r="N39" s="1"/>
    </row>
    <row r="40" spans="1:17" x14ac:dyDescent="0.3">
      <c r="A40" s="1"/>
      <c r="B40">
        <f t="shared" si="2"/>
        <v>0.78539816339744828</v>
      </c>
      <c r="C40">
        <f t="shared" si="3"/>
        <v>0.99999999999999989</v>
      </c>
      <c r="D40">
        <f t="shared" si="4"/>
        <v>-0.78539816339744828</v>
      </c>
      <c r="F40" s="1">
        <f t="shared" si="5"/>
        <v>-0.99999999999999989</v>
      </c>
      <c r="G40" s="1"/>
      <c r="H40" s="1"/>
      <c r="I40" s="1"/>
      <c r="J40" s="1">
        <f t="shared" ref="J40:J54" si="6">J22 / K22 * PI()</f>
        <v>0.6544984694978736</v>
      </c>
      <c r="K40" s="1">
        <f t="shared" ref="K40:K53" si="7" xml:space="preserve"> TAN(J40)</f>
        <v>0.76732698797896037</v>
      </c>
      <c r="L40" s="1">
        <f t="shared" ref="L40:L53" si="8">J40 - PI() / 2</f>
        <v>-0.91629785729702296</v>
      </c>
      <c r="M40" s="1"/>
      <c r="N40" s="1"/>
    </row>
    <row r="41" spans="1:17" x14ac:dyDescent="0.3">
      <c r="A41" s="1"/>
      <c r="B41">
        <f t="shared" si="2"/>
        <v>0.62831853071795862</v>
      </c>
      <c r="C41">
        <f t="shared" si="3"/>
        <v>0.7265425280053609</v>
      </c>
      <c r="D41">
        <f t="shared" si="4"/>
        <v>-0.94247779607693793</v>
      </c>
      <c r="F41" s="1">
        <f t="shared" si="5"/>
        <v>-1.3763819204711734</v>
      </c>
      <c r="G41" s="1"/>
      <c r="H41" s="1"/>
      <c r="I41" s="1"/>
      <c r="J41" s="1">
        <f t="shared" si="6"/>
        <v>0.28559933214452665</v>
      </c>
      <c r="K41" s="1">
        <f t="shared" si="7"/>
        <v>0.29362649293836673</v>
      </c>
      <c r="L41" s="1">
        <f t="shared" si="8"/>
        <v>-1.2851969946503699</v>
      </c>
      <c r="M41" s="1"/>
      <c r="N41" s="1"/>
    </row>
    <row r="42" spans="1:17" x14ac:dyDescent="0.3">
      <c r="A42" s="1"/>
      <c r="B42">
        <f t="shared" si="2"/>
        <v>0.72498292005918308</v>
      </c>
      <c r="C42">
        <f t="shared" si="3"/>
        <v>0.88592269364342235</v>
      </c>
      <c r="D42">
        <f t="shared" si="4"/>
        <v>-0.84581340673571348</v>
      </c>
      <c r="F42" s="1">
        <f t="shared" si="5"/>
        <v>-1.1287666600879431</v>
      </c>
      <c r="G42" s="1"/>
      <c r="H42" s="1"/>
      <c r="I42" s="1"/>
      <c r="J42" s="1">
        <f t="shared" si="6"/>
        <v>0.92399783929111567</v>
      </c>
      <c r="K42" s="1">
        <f t="shared" si="7"/>
        <v>1.3242140081341474</v>
      </c>
      <c r="L42" s="1">
        <f t="shared" si="8"/>
        <v>-0.64679848750378088</v>
      </c>
      <c r="M42" s="1"/>
      <c r="N42" s="1"/>
    </row>
    <row r="43" spans="1:17" x14ac:dyDescent="0.3">
      <c r="A43" s="1"/>
      <c r="B43">
        <f t="shared" si="2"/>
        <v>0.5711986642890533</v>
      </c>
      <c r="C43">
        <f t="shared" si="3"/>
        <v>0.64266097716833104</v>
      </c>
      <c r="D43">
        <f t="shared" si="4"/>
        <v>-0.99959766250584325</v>
      </c>
      <c r="F43" s="1">
        <f t="shared" si="5"/>
        <v>-1.5560303729754414</v>
      </c>
      <c r="G43" s="1"/>
      <c r="H43" s="1"/>
      <c r="I43" s="1"/>
      <c r="J43" s="1">
        <f t="shared" si="6"/>
        <v>1.2083048667653051</v>
      </c>
      <c r="K43" s="1">
        <f t="shared" si="7"/>
        <v>2.6367832955817603</v>
      </c>
      <c r="L43" s="1">
        <f t="shared" si="8"/>
        <v>-0.36249146002959143</v>
      </c>
      <c r="M43" s="1"/>
      <c r="N43" s="1"/>
    </row>
    <row r="44" spans="1:17" x14ac:dyDescent="0.3">
      <c r="A44" s="1"/>
      <c r="B44">
        <f t="shared" si="2"/>
        <v>0.39269908169872414</v>
      </c>
      <c r="C44">
        <f t="shared" si="3"/>
        <v>0.41421356237309503</v>
      </c>
      <c r="D44">
        <f t="shared" si="4"/>
        <v>-1.1780972450961724</v>
      </c>
      <c r="F44" s="1">
        <f t="shared" si="5"/>
        <v>-2.4142135623730949</v>
      </c>
      <c r="G44" s="1"/>
      <c r="H44" s="1"/>
      <c r="I44" s="1"/>
      <c r="J44" s="1">
        <f t="shared" si="6"/>
        <v>1.4279966607226331</v>
      </c>
      <c r="K44" s="1">
        <f t="shared" si="7"/>
        <v>6.9551527717734638</v>
      </c>
      <c r="L44" s="1">
        <f t="shared" si="8"/>
        <v>-0.14279966607226346</v>
      </c>
      <c r="M44" s="1"/>
      <c r="N44" s="1"/>
    </row>
    <row r="45" spans="1:17" x14ac:dyDescent="0.3">
      <c r="A45" s="1"/>
      <c r="B45">
        <f t="shared" si="2"/>
        <v>0.2945243112740431</v>
      </c>
      <c r="C45">
        <f t="shared" si="3"/>
        <v>0.3033466836073424</v>
      </c>
      <c r="D45">
        <f t="shared" si="4"/>
        <v>-1.2762720155208536</v>
      </c>
      <c r="F45" s="1">
        <f t="shared" si="5"/>
        <v>-3.296558208938321</v>
      </c>
      <c r="G45" s="1"/>
      <c r="H45" s="1"/>
      <c r="I45" s="1"/>
      <c r="J45" s="1">
        <f t="shared" si="6"/>
        <v>1.5707963267948966</v>
      </c>
      <c r="K45" s="1">
        <f t="shared" si="7"/>
        <v>1.6324552277619072E+16</v>
      </c>
      <c r="L45" s="1">
        <f t="shared" si="8"/>
        <v>0</v>
      </c>
      <c r="M45" s="1"/>
      <c r="N45" s="1"/>
    </row>
    <row r="46" spans="1:17" x14ac:dyDescent="0.3">
      <c r="A46" s="1"/>
      <c r="B46">
        <f t="shared" si="2"/>
        <v>0.23271056693257725</v>
      </c>
      <c r="C46">
        <f t="shared" si="3"/>
        <v>0.23700435377149603</v>
      </c>
      <c r="D46">
        <f t="shared" si="4"/>
        <v>-1.3380857598623193</v>
      </c>
      <c r="E46" s="1"/>
      <c r="F46" s="1">
        <f t="shared" si="5"/>
        <v>-4.2193317721248844</v>
      </c>
      <c r="G46" s="1"/>
      <c r="H46" s="1"/>
      <c r="I46" s="1"/>
      <c r="J46" s="1">
        <f t="shared" si="6"/>
        <v>1.5707963267948966</v>
      </c>
      <c r="K46" s="1">
        <f t="shared" si="7"/>
        <v>1.6324552277619072E+16</v>
      </c>
      <c r="L46" s="1">
        <f t="shared" si="8"/>
        <v>0</v>
      </c>
      <c r="M46" s="1"/>
      <c r="N46" s="1"/>
    </row>
    <row r="47" spans="1:17" x14ac:dyDescent="0.3">
      <c r="A47" s="1"/>
      <c r="B47">
        <f t="shared" si="2"/>
        <v>0.20488647740802998</v>
      </c>
      <c r="C47">
        <f t="shared" si="3"/>
        <v>0.20780238961318698</v>
      </c>
      <c r="D47">
        <f t="shared" si="4"/>
        <v>-1.3659098493868667</v>
      </c>
      <c r="E47" s="1"/>
      <c r="F47" s="1">
        <f t="shared" si="5"/>
        <v>-4.8122641989894657</v>
      </c>
      <c r="G47" s="1"/>
      <c r="H47" s="1"/>
      <c r="I47" s="1"/>
      <c r="J47" s="1">
        <f t="shared" si="6"/>
        <v>1.7951958020513104</v>
      </c>
      <c r="K47" s="1">
        <f t="shared" si="7"/>
        <v>-4.3812862675348248</v>
      </c>
      <c r="L47" s="1">
        <f t="shared" si="8"/>
        <v>0.22439947525641379</v>
      </c>
      <c r="M47" s="1"/>
      <c r="N47" s="1"/>
    </row>
    <row r="48" spans="1:17" x14ac:dyDescent="0.3">
      <c r="A48" s="1"/>
      <c r="B48">
        <f t="shared" si="2"/>
        <v>0.15707963267948966</v>
      </c>
      <c r="C48">
        <f t="shared" si="3"/>
        <v>0.15838444032453627</v>
      </c>
      <c r="D48">
        <f t="shared" si="4"/>
        <v>-1.4137166941154069</v>
      </c>
      <c r="E48" s="1"/>
      <c r="F48" s="1">
        <f t="shared" si="5"/>
        <v>-6.3137515146750411</v>
      </c>
      <c r="G48" s="1"/>
      <c r="H48" s="1"/>
      <c r="I48" s="1"/>
      <c r="J48" s="1">
        <f t="shared" si="6"/>
        <v>1.9332877868244882</v>
      </c>
      <c r="K48" s="1">
        <f t="shared" si="7"/>
        <v>-2.6367832955817594</v>
      </c>
      <c r="L48" s="1">
        <f t="shared" si="8"/>
        <v>0.36249146002959165</v>
      </c>
      <c r="M48" s="1"/>
      <c r="N48" s="1"/>
    </row>
    <row r="49" spans="1:17" x14ac:dyDescent="0.3">
      <c r="A49" s="1"/>
      <c r="B49">
        <f t="shared" si="2"/>
        <v>0.13463968515384828</v>
      </c>
      <c r="C49">
        <f t="shared" si="3"/>
        <v>0.13545920388352728</v>
      </c>
      <c r="D49">
        <f t="shared" si="4"/>
        <v>-1.4361566416410483</v>
      </c>
      <c r="E49" s="1"/>
      <c r="F49" s="1">
        <f t="shared" si="5"/>
        <v>-7.382296450375093</v>
      </c>
      <c r="G49" s="1"/>
      <c r="H49" s="1"/>
      <c r="I49" s="1"/>
      <c r="J49" s="1">
        <f t="shared" si="6"/>
        <v>2.2252947962927703</v>
      </c>
      <c r="K49" s="1">
        <f t="shared" si="7"/>
        <v>-1.3032253728412055</v>
      </c>
      <c r="L49" s="1">
        <f t="shared" si="8"/>
        <v>0.65449846949787371</v>
      </c>
      <c r="M49" s="1"/>
      <c r="N49" s="1"/>
    </row>
    <row r="50" spans="1:17" x14ac:dyDescent="0.3">
      <c r="A50" s="1"/>
      <c r="B50">
        <f t="shared" si="2"/>
        <v>0.10134169850289655</v>
      </c>
      <c r="C50">
        <f t="shared" si="3"/>
        <v>0.10169006080367435</v>
      </c>
      <c r="D50">
        <f t="shared" si="4"/>
        <v>-1.469454628292</v>
      </c>
      <c r="E50" s="1"/>
      <c r="F50" s="1">
        <f t="shared" si="5"/>
        <v>-9.8338027541415993</v>
      </c>
      <c r="G50" s="1"/>
      <c r="H50" s="1"/>
      <c r="I50" s="1"/>
      <c r="J50" s="1">
        <f t="shared" si="6"/>
        <v>2.3935944027350802</v>
      </c>
      <c r="K50" s="1">
        <f t="shared" si="7"/>
        <v>-0.92786440347405319</v>
      </c>
      <c r="L50" s="1">
        <f t="shared" si="8"/>
        <v>0.82279807594018362</v>
      </c>
      <c r="M50" s="1"/>
      <c r="N50" s="1"/>
    </row>
    <row r="51" spans="1:17" x14ac:dyDescent="0.3">
      <c r="A51" s="1"/>
      <c r="B51">
        <f t="shared" si="2"/>
        <v>0.10833078115826873</v>
      </c>
      <c r="C51">
        <f t="shared" si="3"/>
        <v>0.10875655400325304</v>
      </c>
      <c r="D51">
        <f t="shared" si="4"/>
        <v>-1.4624655456366278</v>
      </c>
      <c r="E51" s="1"/>
      <c r="F51" s="1">
        <f t="shared" si="5"/>
        <v>-9.1948481557266692</v>
      </c>
      <c r="G51" s="1"/>
      <c r="H51" s="1"/>
      <c r="I51" s="1"/>
      <c r="J51" s="1">
        <f t="shared" si="6"/>
        <v>2.748893571891069</v>
      </c>
      <c r="K51" s="1">
        <f t="shared" si="7"/>
        <v>-0.4142135623730952</v>
      </c>
      <c r="L51" s="1">
        <f t="shared" si="8"/>
        <v>1.1780972450961724</v>
      </c>
      <c r="M51" s="1"/>
      <c r="N51" s="1"/>
    </row>
    <row r="52" spans="1:17" x14ac:dyDescent="0.3">
      <c r="A52" s="1"/>
      <c r="B52">
        <f t="shared" si="2"/>
        <v>0</v>
      </c>
      <c r="C52">
        <f t="shared" si="3"/>
        <v>0</v>
      </c>
      <c r="D52">
        <f t="shared" si="4"/>
        <v>-1.5707963267948966</v>
      </c>
      <c r="E52" s="1"/>
      <c r="F52" s="1"/>
      <c r="G52" s="1"/>
      <c r="H52" s="1"/>
      <c r="I52" s="1"/>
      <c r="J52" s="1">
        <f t="shared" si="6"/>
        <v>2.717053105807389</v>
      </c>
      <c r="K52" s="1">
        <f t="shared" si="7"/>
        <v>-0.45202850063274908</v>
      </c>
      <c r="L52" s="1">
        <f t="shared" si="8"/>
        <v>1.1462567790124925</v>
      </c>
      <c r="M52" s="1"/>
      <c r="N52" s="1"/>
    </row>
    <row r="53" spans="1:17" x14ac:dyDescent="0.3">
      <c r="A53" s="1"/>
      <c r="C53" s="1"/>
      <c r="D53" s="1"/>
      <c r="E53" s="1"/>
      <c r="F53" s="1"/>
      <c r="G53" s="1"/>
      <c r="H53" s="1"/>
      <c r="I53" s="1"/>
      <c r="J53" s="1">
        <f>J35 / K35 * PI()</f>
        <v>3.1415926535897931</v>
      </c>
      <c r="K53" s="1">
        <f t="shared" si="7"/>
        <v>-1.22514845490862E-16</v>
      </c>
      <c r="L53" s="1">
        <f t="shared" si="8"/>
        <v>1.5707963267948966</v>
      </c>
      <c r="M53" s="1"/>
      <c r="N53" s="1"/>
    </row>
    <row r="54" spans="1:17" x14ac:dyDescent="0.3">
      <c r="J54" s="1"/>
    </row>
    <row r="56" spans="1:17" x14ac:dyDescent="0.3">
      <c r="O56" t="s">
        <v>23</v>
      </c>
      <c r="Q56" t="s">
        <v>24</v>
      </c>
    </row>
    <row r="57" spans="1:17" x14ac:dyDescent="0.3">
      <c r="O57">
        <f xml:space="preserve"> D38 - PI() / 4</f>
        <v>-1.4993964937587649</v>
      </c>
      <c r="Q57">
        <f xml:space="preserve"> SQRT(D20)</f>
        <v>10.954451150103322</v>
      </c>
    </row>
    <row r="58" spans="1:17" x14ac:dyDescent="0.3">
      <c r="O58">
        <f t="shared" ref="O58:O83" si="9" xml:space="preserve"> D39 - PI() / 4</f>
        <v>-1.3089969389957472</v>
      </c>
      <c r="Q58">
        <f t="shared" ref="Q58:Q73" si="10" xml:space="preserve"> SQRT(D21)</f>
        <v>11.704699910719626</v>
      </c>
    </row>
    <row r="59" spans="1:17" x14ac:dyDescent="0.3">
      <c r="O59">
        <f t="shared" si="9"/>
        <v>-1.5707963267948966</v>
      </c>
      <c r="Q59">
        <f t="shared" si="10"/>
        <v>12.409673645990857</v>
      </c>
    </row>
    <row r="60" spans="1:17" x14ac:dyDescent="0.3">
      <c r="O60">
        <f t="shared" si="9"/>
        <v>-1.7278759594743862</v>
      </c>
      <c r="Q60">
        <f t="shared" si="10"/>
        <v>13.076696830622021</v>
      </c>
    </row>
    <row r="61" spans="1:17" x14ac:dyDescent="0.3">
      <c r="O61">
        <f t="shared" si="9"/>
        <v>-1.6312115701331618</v>
      </c>
      <c r="Q61">
        <f t="shared" si="10"/>
        <v>13.711309200802088</v>
      </c>
    </row>
    <row r="62" spans="1:17" x14ac:dyDescent="0.3">
      <c r="O62">
        <f t="shared" si="9"/>
        <v>-1.7849958259032914</v>
      </c>
      <c r="Q62">
        <f t="shared" si="10"/>
        <v>15.165750888103101</v>
      </c>
    </row>
    <row r="63" spans="1:17" x14ac:dyDescent="0.3">
      <c r="O63">
        <f t="shared" si="9"/>
        <v>-1.9634954084936207</v>
      </c>
      <c r="Q63">
        <f t="shared" si="10"/>
        <v>17.606816861659009</v>
      </c>
    </row>
    <row r="64" spans="1:17" x14ac:dyDescent="0.3">
      <c r="O64">
        <f t="shared" si="9"/>
        <v>-2.0616701789183018</v>
      </c>
      <c r="Q64">
        <f t="shared" si="10"/>
        <v>19.748417658131498</v>
      </c>
    </row>
    <row r="65" spans="15:17" x14ac:dyDescent="0.3">
      <c r="O65">
        <f t="shared" si="9"/>
        <v>-2.1234839232597675</v>
      </c>
      <c r="Q65">
        <f t="shared" si="10"/>
        <v>21.679483388678801</v>
      </c>
    </row>
    <row r="66" spans="15:17" x14ac:dyDescent="0.3">
      <c r="O66">
        <f t="shared" si="9"/>
        <v>-2.1513080127843152</v>
      </c>
      <c r="Q66">
        <f t="shared" si="10"/>
        <v>23.45207879911715</v>
      </c>
    </row>
    <row r="67" spans="15:17" x14ac:dyDescent="0.3">
      <c r="O67">
        <f t="shared" si="9"/>
        <v>-2.1991148575128552</v>
      </c>
      <c r="Q67">
        <f t="shared" si="10"/>
        <v>25.099800796022265</v>
      </c>
    </row>
    <row r="68" spans="15:17" x14ac:dyDescent="0.3">
      <c r="O68">
        <f t="shared" si="9"/>
        <v>-2.2215548050384966</v>
      </c>
      <c r="Q68">
        <f t="shared" si="10"/>
        <v>26.645825188948457</v>
      </c>
    </row>
    <row r="69" spans="15:17" x14ac:dyDescent="0.3">
      <c r="O69">
        <f t="shared" si="9"/>
        <v>-2.2548527916894483</v>
      </c>
      <c r="Q69">
        <f t="shared" si="10"/>
        <v>28.106938645110393</v>
      </c>
    </row>
    <row r="70" spans="15:17" x14ac:dyDescent="0.3">
      <c r="O70">
        <f t="shared" si="9"/>
        <v>-2.2478637090340761</v>
      </c>
      <c r="Q70">
        <f t="shared" si="10"/>
        <v>29.49576240750525</v>
      </c>
    </row>
    <row r="71" spans="15:17" x14ac:dyDescent="0.3">
      <c r="O71">
        <f t="shared" si="9"/>
        <v>-2.3561944901923448</v>
      </c>
      <c r="Q71">
        <f t="shared" si="10"/>
        <v>30.822070014844883</v>
      </c>
    </row>
    <row r="78" spans="15:17" x14ac:dyDescent="0.3">
      <c r="O78">
        <f xml:space="preserve"> L39 - PI() / 4</f>
        <v>-1.9634954084936207</v>
      </c>
      <c r="Q78">
        <f xml:space="preserve"> SQRT(L20 * 1000)</f>
        <v>33.911649915626342</v>
      </c>
    </row>
    <row r="79" spans="15:17" x14ac:dyDescent="0.3">
      <c r="O79">
        <f xml:space="preserve"> L40 - PI() / 4</f>
        <v>-1.7016960206944711</v>
      </c>
      <c r="Q79">
        <f t="shared" ref="Q79:Q92" si="11" xml:space="preserve"> SQRT(L21 * 1000)</f>
        <v>56.124860801609124</v>
      </c>
    </row>
    <row r="80" spans="15:17" x14ac:dyDescent="0.3">
      <c r="O80">
        <f xml:space="preserve"> L41 - PI() / 4</f>
        <v>-2.0705951580478184</v>
      </c>
      <c r="Q80">
        <f t="shared" si="11"/>
        <v>71.763500472036625</v>
      </c>
    </row>
    <row r="81" spans="15:17" x14ac:dyDescent="0.3">
      <c r="O81">
        <f xml:space="preserve"> L42 - PI() / 4</f>
        <v>-1.4321966509012292</v>
      </c>
      <c r="Q81">
        <f t="shared" si="11"/>
        <v>47.576254581461114</v>
      </c>
    </row>
    <row r="82" spans="15:17" x14ac:dyDescent="0.3">
      <c r="O82">
        <f xml:space="preserve"> L43 - PI() / 4</f>
        <v>-1.1478896234270397</v>
      </c>
      <c r="Q82">
        <f t="shared" si="11"/>
        <v>84.557672626438816</v>
      </c>
    </row>
    <row r="83" spans="15:17" x14ac:dyDescent="0.3">
      <c r="O83">
        <f xml:space="preserve"> L44 - PI() / 4</f>
        <v>-0.92819782946971174</v>
      </c>
      <c r="Q83">
        <f t="shared" si="11"/>
        <v>95.655632348544955</v>
      </c>
    </row>
    <row r="84" spans="15:17" x14ac:dyDescent="0.3">
      <c r="O84">
        <f xml:space="preserve"> L45 - PI() / 4</f>
        <v>-0.78539816339744828</v>
      </c>
      <c r="Q84">
        <f t="shared" si="11"/>
        <v>105.59356040971439</v>
      </c>
    </row>
    <row r="85" spans="15:17" x14ac:dyDescent="0.3">
      <c r="O85">
        <f xml:space="preserve"> L46 - PI() / 4</f>
        <v>-0.78539816339744828</v>
      </c>
      <c r="Q85">
        <f t="shared" si="11"/>
        <v>114.67344941179715</v>
      </c>
    </row>
    <row r="86" spans="15:17" x14ac:dyDescent="0.3">
      <c r="O86">
        <f xml:space="preserve"> L47 - PI() / 4</f>
        <v>-0.56099868814103448</v>
      </c>
      <c r="Q86">
        <f t="shared" si="11"/>
        <v>123.08533625091171</v>
      </c>
    </row>
    <row r="87" spans="15:17" x14ac:dyDescent="0.3">
      <c r="O87">
        <f xml:space="preserve"> L48 - PI() / 4</f>
        <v>-0.42290670336785663</v>
      </c>
      <c r="Q87">
        <f t="shared" si="11"/>
        <v>130.95800853708795</v>
      </c>
    </row>
    <row r="88" spans="15:17" x14ac:dyDescent="0.3">
      <c r="O88">
        <f xml:space="preserve"> L49 - PI() / 4</f>
        <v>-0.13089969389957457</v>
      </c>
      <c r="Q88">
        <f t="shared" si="11"/>
        <v>138.38352503098048</v>
      </c>
    </row>
    <row r="89" spans="15:17" x14ac:dyDescent="0.3">
      <c r="O89">
        <f xml:space="preserve"> L50 - PI() / 4</f>
        <v>3.7399912542735336E-2</v>
      </c>
      <c r="Q89">
        <f t="shared" si="11"/>
        <v>145.43039572248986</v>
      </c>
    </row>
    <row r="90" spans="15:17" x14ac:dyDescent="0.3">
      <c r="O90">
        <f xml:space="preserve"> L51 - PI() / 4</f>
        <v>0.39269908169872414</v>
      </c>
      <c r="Q90">
        <f t="shared" si="11"/>
        <v>152.1512405470294</v>
      </c>
    </row>
    <row r="91" spans="15:17" x14ac:dyDescent="0.3">
      <c r="O91">
        <f xml:space="preserve"> L52 - PI() / 4</f>
        <v>0.36085861561504418</v>
      </c>
      <c r="Q91">
        <f t="shared" si="11"/>
        <v>158.58751527153706</v>
      </c>
    </row>
    <row r="92" spans="15:17" x14ac:dyDescent="0.3">
      <c r="O92">
        <f xml:space="preserve"> L53 - PI() / 4</f>
        <v>0.78539816339744828</v>
      </c>
      <c r="Q92">
        <f t="shared" si="11"/>
        <v>164.7725705328408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2022-10-28T23:01:13Z</dcterms:created>
  <dcterms:modified xsi:type="dcterms:W3CDTF">2022-10-29T02:27:00Z</dcterms:modified>
</cp:coreProperties>
</file>