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tex\3.4.1\"/>
    </mc:Choice>
  </mc:AlternateContent>
  <xr:revisionPtr revIDLastSave="0" documentId="13_ncr:1_{866DD0CB-27D7-4AFC-AFC3-D60FDB80D1E0}" xr6:coauthVersionLast="47" xr6:coauthVersionMax="47" xr10:uidLastSave="{00000000-0000-0000-0000-000000000000}"/>
  <bookViews>
    <workbookView xWindow="-108" yWindow="-108" windowWidth="23256" windowHeight="12576" xr2:uid="{300A9F23-76C3-4491-BA33-E6581FDBB66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9" i="1" l="1"/>
  <c r="X68" i="1"/>
  <c r="Y68" i="1"/>
  <c r="W68" i="1"/>
  <c r="Y65" i="1"/>
  <c r="X65" i="1"/>
  <c r="W65" i="1"/>
  <c r="Y63" i="1"/>
  <c r="Y64" i="1"/>
  <c r="X64" i="1"/>
  <c r="X63" i="1"/>
  <c r="W64" i="1"/>
  <c r="W63" i="1"/>
  <c r="R62" i="1"/>
  <c r="R61" i="1"/>
  <c r="Y60" i="1"/>
  <c r="W60" i="1"/>
  <c r="W61" i="1"/>
  <c r="AA60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AC45" i="1"/>
  <c r="AB45" i="1"/>
  <c r="AA45" i="1"/>
  <c r="Z45" i="1"/>
  <c r="AF33" i="1"/>
  <c r="AF34" i="1"/>
  <c r="AF35" i="1"/>
  <c r="AF36" i="1"/>
  <c r="AF37" i="1"/>
  <c r="AF38" i="1"/>
  <c r="AF39" i="1"/>
  <c r="AF40" i="1"/>
  <c r="AF41" i="1"/>
  <c r="AF42" i="1"/>
  <c r="AF32" i="1"/>
  <c r="AD33" i="1"/>
  <c r="AD34" i="1"/>
  <c r="AD35" i="1"/>
  <c r="AD36" i="1"/>
  <c r="AD37" i="1"/>
  <c r="AD38" i="1"/>
  <c r="AD39" i="1"/>
  <c r="AD40" i="1"/>
  <c r="AD41" i="1"/>
  <c r="AD42" i="1"/>
  <c r="AD32" i="1"/>
  <c r="AB33" i="1"/>
  <c r="AB34" i="1"/>
  <c r="AB35" i="1"/>
  <c r="AB36" i="1"/>
  <c r="AB37" i="1"/>
  <c r="AB38" i="1"/>
  <c r="AB39" i="1"/>
  <c r="AB40" i="1"/>
  <c r="AB41" i="1"/>
  <c r="AB42" i="1"/>
  <c r="AB32" i="1"/>
  <c r="Z33" i="1"/>
  <c r="Z34" i="1"/>
  <c r="Z35" i="1"/>
  <c r="Z36" i="1"/>
  <c r="Z37" i="1"/>
  <c r="Z38" i="1"/>
  <c r="Z39" i="1"/>
  <c r="Z40" i="1"/>
  <c r="Z41" i="1"/>
  <c r="Z42" i="1"/>
  <c r="Z32" i="1"/>
  <c r="X33" i="1"/>
  <c r="X34" i="1"/>
  <c r="X35" i="1"/>
  <c r="X36" i="1"/>
  <c r="X37" i="1"/>
  <c r="X38" i="1"/>
  <c r="X39" i="1"/>
  <c r="X40" i="1"/>
  <c r="X41" i="1"/>
  <c r="X42" i="1"/>
  <c r="X32" i="1"/>
  <c r="V32" i="1"/>
  <c r="V33" i="1"/>
  <c r="V34" i="1"/>
  <c r="V35" i="1"/>
  <c r="V36" i="1"/>
  <c r="V37" i="1"/>
  <c r="V38" i="1"/>
  <c r="V39" i="1"/>
  <c r="V40" i="1"/>
  <c r="V41" i="1"/>
  <c r="V42" i="1"/>
  <c r="W33" i="1"/>
  <c r="Y33" i="1"/>
  <c r="AA33" i="1"/>
  <c r="AC33" i="1"/>
  <c r="AE33" i="1"/>
  <c r="AG33" i="1"/>
  <c r="W34" i="1"/>
  <c r="Y34" i="1"/>
  <c r="AA34" i="1"/>
  <c r="AC34" i="1"/>
  <c r="AE34" i="1"/>
  <c r="AG34" i="1"/>
  <c r="W35" i="1"/>
  <c r="Y35" i="1"/>
  <c r="AA35" i="1"/>
  <c r="AC35" i="1"/>
  <c r="AE35" i="1"/>
  <c r="AG35" i="1"/>
  <c r="W36" i="1"/>
  <c r="Y36" i="1"/>
  <c r="AA36" i="1"/>
  <c r="AC36" i="1"/>
  <c r="AE36" i="1"/>
  <c r="AG36" i="1"/>
  <c r="W37" i="1"/>
  <c r="Y37" i="1"/>
  <c r="AA37" i="1"/>
  <c r="AC37" i="1"/>
  <c r="AE37" i="1"/>
  <c r="AG37" i="1"/>
  <c r="W38" i="1"/>
  <c r="Y38" i="1"/>
  <c r="AA38" i="1"/>
  <c r="AC38" i="1"/>
  <c r="AE38" i="1"/>
  <c r="AG38" i="1"/>
  <c r="W39" i="1"/>
  <c r="Y39" i="1"/>
  <c r="AA39" i="1"/>
  <c r="AC39" i="1"/>
  <c r="AE39" i="1"/>
  <c r="AG39" i="1"/>
  <c r="W40" i="1"/>
  <c r="Y40" i="1"/>
  <c r="AA40" i="1"/>
  <c r="AC40" i="1"/>
  <c r="AE40" i="1"/>
  <c r="AG40" i="1"/>
  <c r="W41" i="1"/>
  <c r="Y41" i="1"/>
  <c r="AA41" i="1"/>
  <c r="AC41" i="1"/>
  <c r="AE41" i="1"/>
  <c r="AG41" i="1"/>
  <c r="W42" i="1"/>
  <c r="Y42" i="1"/>
  <c r="AA42" i="1"/>
  <c r="AC42" i="1"/>
  <c r="AE42" i="1"/>
  <c r="AG42" i="1"/>
  <c r="AG32" i="1"/>
  <c r="AE32" i="1"/>
  <c r="AC32" i="1"/>
  <c r="AA32" i="1"/>
  <c r="Y32" i="1"/>
  <c r="W32" i="1"/>
  <c r="AG18" i="1"/>
  <c r="AG19" i="1"/>
  <c r="AG20" i="1"/>
  <c r="AG21" i="1"/>
  <c r="AG22" i="1"/>
  <c r="AG23" i="1"/>
  <c r="AG24" i="1"/>
  <c r="AG25" i="1"/>
  <c r="AG26" i="1"/>
  <c r="AG27" i="1"/>
  <c r="AG17" i="1"/>
  <c r="AE18" i="1"/>
  <c r="AE19" i="1"/>
  <c r="AE20" i="1"/>
  <c r="AE21" i="1"/>
  <c r="AE22" i="1"/>
  <c r="AE23" i="1"/>
  <c r="AE24" i="1"/>
  <c r="AE25" i="1"/>
  <c r="AE26" i="1"/>
  <c r="AE27" i="1"/>
  <c r="AE17" i="1"/>
  <c r="AC18" i="1"/>
  <c r="AC19" i="1"/>
  <c r="AC20" i="1"/>
  <c r="AC21" i="1"/>
  <c r="AC22" i="1"/>
  <c r="AC23" i="1"/>
  <c r="AC24" i="1"/>
  <c r="AC25" i="1"/>
  <c r="AC26" i="1"/>
  <c r="AC27" i="1"/>
  <c r="AA18" i="1"/>
  <c r="AA19" i="1"/>
  <c r="AA20" i="1"/>
  <c r="AA21" i="1"/>
  <c r="AA22" i="1"/>
  <c r="AA23" i="1"/>
  <c r="AA24" i="1"/>
  <c r="AA25" i="1"/>
  <c r="AA26" i="1"/>
  <c r="AA27" i="1"/>
  <c r="AA17" i="1"/>
  <c r="AC17" i="1"/>
  <c r="Y18" i="1"/>
  <c r="Y19" i="1"/>
  <c r="Y20" i="1"/>
  <c r="Y21" i="1"/>
  <c r="Y22" i="1"/>
  <c r="Y23" i="1"/>
  <c r="Y24" i="1"/>
  <c r="Y25" i="1"/>
  <c r="Y26" i="1"/>
  <c r="Y27" i="1"/>
  <c r="Y17" i="1"/>
  <c r="W18" i="1"/>
  <c r="W19" i="1"/>
  <c r="W20" i="1"/>
  <c r="W21" i="1"/>
  <c r="W22" i="1"/>
  <c r="W23" i="1"/>
  <c r="W24" i="1"/>
  <c r="W25" i="1"/>
  <c r="W26" i="1"/>
  <c r="W27" i="1"/>
  <c r="W17" i="1"/>
  <c r="L50" i="1"/>
  <c r="L51" i="1"/>
  <c r="L52" i="1"/>
  <c r="J48" i="1"/>
  <c r="J52" i="1"/>
  <c r="J53" i="1"/>
  <c r="J54" i="1"/>
  <c r="J56" i="1"/>
  <c r="J57" i="1"/>
  <c r="J47" i="1"/>
  <c r="F48" i="1"/>
  <c r="L48" i="1" s="1"/>
  <c r="F49" i="1"/>
  <c r="L49" i="1" s="1"/>
  <c r="F50" i="1"/>
  <c r="F51" i="1"/>
  <c r="F52" i="1"/>
  <c r="F53" i="1"/>
  <c r="L53" i="1" s="1"/>
  <c r="F54" i="1"/>
  <c r="L54" i="1" s="1"/>
  <c r="F55" i="1"/>
  <c r="L55" i="1" s="1"/>
  <c r="F56" i="1"/>
  <c r="L56" i="1" s="1"/>
  <c r="F57" i="1"/>
  <c r="L57" i="1" s="1"/>
  <c r="C48" i="1"/>
  <c r="C49" i="1"/>
  <c r="J49" i="1" s="1"/>
  <c r="C50" i="1"/>
  <c r="J50" i="1" s="1"/>
  <c r="C51" i="1"/>
  <c r="J51" i="1" s="1"/>
  <c r="C52" i="1"/>
  <c r="C53" i="1"/>
  <c r="C54" i="1"/>
  <c r="C55" i="1"/>
  <c r="J55" i="1" s="1"/>
  <c r="C56" i="1"/>
  <c r="C57" i="1"/>
  <c r="F47" i="1"/>
  <c r="L47" i="1" s="1"/>
  <c r="C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47" i="1"/>
  <c r="K47" i="1"/>
  <c r="C33" i="1"/>
  <c r="J33" i="1" s="1"/>
  <c r="F33" i="1"/>
  <c r="L33" i="1" s="1"/>
  <c r="C34" i="1"/>
  <c r="J34" i="1" s="1"/>
  <c r="F34" i="1"/>
  <c r="C35" i="1"/>
  <c r="J35" i="1" s="1"/>
  <c r="F35" i="1"/>
  <c r="C36" i="1"/>
  <c r="J36" i="1" s="1"/>
  <c r="F36" i="1"/>
  <c r="L36" i="1" s="1"/>
  <c r="C37" i="1"/>
  <c r="F37" i="1"/>
  <c r="L37" i="1" s="1"/>
  <c r="C38" i="1"/>
  <c r="J38" i="1" s="1"/>
  <c r="F38" i="1"/>
  <c r="L38" i="1" s="1"/>
  <c r="C39" i="1"/>
  <c r="F39" i="1"/>
  <c r="L39" i="1" s="1"/>
  <c r="C40" i="1"/>
  <c r="J40" i="1" s="1"/>
  <c r="F40" i="1"/>
  <c r="C41" i="1"/>
  <c r="J41" i="1" s="1"/>
  <c r="F41" i="1"/>
  <c r="L41" i="1" s="1"/>
  <c r="C42" i="1"/>
  <c r="F42" i="1"/>
  <c r="L42" i="1" s="1"/>
  <c r="F32" i="1"/>
  <c r="L32" i="1" s="1"/>
  <c r="C32" i="1"/>
  <c r="J32" i="1"/>
  <c r="L34" i="1"/>
  <c r="L35" i="1"/>
  <c r="L40" i="1"/>
  <c r="J37" i="1"/>
  <c r="J39" i="1"/>
  <c r="J4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K32" i="1"/>
  <c r="I32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K17" i="1"/>
  <c r="I17" i="1"/>
  <c r="F18" i="1"/>
  <c r="F19" i="1"/>
  <c r="F20" i="1"/>
  <c r="F21" i="1"/>
  <c r="F22" i="1"/>
  <c r="F23" i="1"/>
  <c r="F24" i="1"/>
  <c r="F25" i="1"/>
  <c r="F26" i="1"/>
  <c r="F27" i="1"/>
  <c r="F17" i="1"/>
  <c r="L17" i="1" s="1"/>
  <c r="C18" i="1"/>
  <c r="C19" i="1"/>
  <c r="C20" i="1"/>
  <c r="C21" i="1"/>
  <c r="C22" i="1"/>
  <c r="C23" i="1"/>
  <c r="C24" i="1"/>
  <c r="C25" i="1"/>
  <c r="C26" i="1"/>
  <c r="C27" i="1"/>
  <c r="C17" i="1"/>
  <c r="J17" i="1" s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<sst xmlns="http://schemas.openxmlformats.org/spreadsheetml/2006/main" count="96" uniqueCount="22">
  <si>
    <t>I</t>
  </si>
  <si>
    <t>B, mTl</t>
  </si>
  <si>
    <t>I, A</t>
  </si>
  <si>
    <t>B, Tl</t>
  </si>
  <si>
    <t>Al</t>
  </si>
  <si>
    <t>dm</t>
  </si>
  <si>
    <t>dP</t>
  </si>
  <si>
    <t>B^2</t>
  </si>
  <si>
    <t>Cu</t>
  </si>
  <si>
    <t>Графит</t>
  </si>
  <si>
    <t>повышение</t>
  </si>
  <si>
    <t>понижение</t>
  </si>
  <si>
    <t>графит</t>
  </si>
  <si>
    <t>$ \Delta P $, $ \mu $Н</t>
  </si>
  <si>
    <t>$ \nearrow $</t>
  </si>
  <si>
    <t>$ \searrow $</t>
  </si>
  <si>
    <t>$B^2$, Тл$^2$</t>
  </si>
  <si>
    <t>$\sigma_k$, $\mu$Н/Тл$^2$</t>
  </si>
  <si>
    <t>$k$, $\mu$Н/Тл$^2$</t>
  </si>
  <si>
    <t>образец</t>
  </si>
  <si>
    <t>хи</t>
  </si>
  <si>
    <t>сигма хи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</si>
</sst>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Лист1!$I$17:$I$27</c:f>
              <c:numCache>
                <c:formatCode>General</c:formatCode>
                <c:ptCount val="11"/>
                <c:pt idx="0">
                  <c:v>1.071225E-2</c:v>
                </c:pt>
                <c:pt idx="1">
                  <c:v>4.0320640000000005E-2</c:v>
                </c:pt>
                <c:pt idx="2">
                  <c:v>9.0300249999999999E-2</c:v>
                </c:pt>
                <c:pt idx="3">
                  <c:v>0.16305443999999999</c:v>
                </c:pt>
                <c:pt idx="4">
                  <c:v>0.24611521000000003</c:v>
                </c:pt>
                <c:pt idx="5">
                  <c:v>0.36711481000000001</c:v>
                </c:pt>
                <c:pt idx="6">
                  <c:v>0.46362480999999994</c:v>
                </c:pt>
                <c:pt idx="7">
                  <c:v>0.57577743999999986</c:v>
                </c:pt>
                <c:pt idx="8">
                  <c:v>0.69039480999999991</c:v>
                </c:pt>
                <c:pt idx="9">
                  <c:v>0.79227800999999998</c:v>
                </c:pt>
                <c:pt idx="10">
                  <c:v>0.90554256</c:v>
                </c:pt>
              </c:numCache>
            </c:numRef>
          </c:xVal>
          <c:yVal>
            <c:numRef>
              <c:f>Лист1!$J$17:$J$27</c:f>
              <c:numCache>
                <c:formatCode>General</c:formatCode>
                <c:ptCount val="11"/>
                <c:pt idx="0">
                  <c:v>9.8099999999999992E-6</c:v>
                </c:pt>
                <c:pt idx="1">
                  <c:v>2.9430000000000001E-5</c:v>
                </c:pt>
                <c:pt idx="2">
                  <c:v>5.8860000000000002E-5</c:v>
                </c:pt>
                <c:pt idx="3">
                  <c:v>1.0791E-4</c:v>
                </c:pt>
                <c:pt idx="4">
                  <c:v>1.6677E-4</c:v>
                </c:pt>
                <c:pt idx="5">
                  <c:v>2.3544000000000001E-4</c:v>
                </c:pt>
                <c:pt idx="6">
                  <c:v>3.1391999999999998E-4</c:v>
                </c:pt>
                <c:pt idx="7">
                  <c:v>3.8259000000000004E-4</c:v>
                </c:pt>
                <c:pt idx="8">
                  <c:v>4.7088000000000002E-4</c:v>
                </c:pt>
                <c:pt idx="9">
                  <c:v>5.4936000000000004E-4</c:v>
                </c:pt>
                <c:pt idx="10">
                  <c:v>6.4746000000000009E-4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D-4725-9165-005CC058B1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Лист1!$K$17:$K$27</c:f>
              <c:numCache>
                <c:formatCode>General</c:formatCode>
                <c:ptCount val="11"/>
                <c:pt idx="0">
                  <c:v>1.071225E-2</c:v>
                </c:pt>
                <c:pt idx="1">
                  <c:v>4.0320640000000005E-2</c:v>
                </c:pt>
                <c:pt idx="2">
                  <c:v>9.0300249999999999E-2</c:v>
                </c:pt>
                <c:pt idx="3">
                  <c:v>0.16305443999999999</c:v>
                </c:pt>
                <c:pt idx="4">
                  <c:v>0.24611521000000003</c:v>
                </c:pt>
                <c:pt idx="5">
                  <c:v>0.36711481000000001</c:v>
                </c:pt>
                <c:pt idx="6">
                  <c:v>0.46362480999999994</c:v>
                </c:pt>
                <c:pt idx="7">
                  <c:v>0.57577743999999986</c:v>
                </c:pt>
                <c:pt idx="8">
                  <c:v>0.69039480999999991</c:v>
                </c:pt>
                <c:pt idx="9">
                  <c:v>0.79227800999999998</c:v>
                </c:pt>
                <c:pt idx="10">
                  <c:v>0.90554256</c:v>
                </c:pt>
              </c:numCache>
            </c:numRef>
          </c:xVal>
          <c:yVal>
            <c:numRef>
              <c:f>Лист1!$L$17:$L$27</c:f>
              <c:numCache>
                <c:formatCode>General</c:formatCode>
                <c:ptCount val="11"/>
                <c:pt idx="0">
                  <c:v>9.8099999999999992E-6</c:v>
                </c:pt>
                <c:pt idx="1">
                  <c:v>2.9430000000000001E-5</c:v>
                </c:pt>
                <c:pt idx="2">
                  <c:v>6.8670000000000005E-5</c:v>
                </c:pt>
                <c:pt idx="3">
                  <c:v>1.1772E-4</c:v>
                </c:pt>
                <c:pt idx="4">
                  <c:v>1.8639000000000001E-4</c:v>
                </c:pt>
                <c:pt idx="5">
                  <c:v>2.3544000000000001E-4</c:v>
                </c:pt>
                <c:pt idx="6">
                  <c:v>2.8449000000000004E-4</c:v>
                </c:pt>
                <c:pt idx="7">
                  <c:v>4.1202000000000008E-4</c:v>
                </c:pt>
                <c:pt idx="8">
                  <c:v>5.1011999999999997E-4</c:v>
                </c:pt>
                <c:pt idx="9">
                  <c:v>5.6898000000000007E-4</c:v>
                </c:pt>
                <c:pt idx="10">
                  <c:v>6.4746000000000009E-4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D-4725-9165-005CC058B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75439"/>
        <c:axId val="1397876271"/>
      </c:scatterChart>
      <c:valAx>
        <c:axId val="13978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876271"/>
        <c:crosses val="autoZero"/>
        <c:crossBetween val="midCat"/>
      </c:valAx>
      <c:valAx>
        <c:axId val="13978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87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Лист1!$I$32:$I$42</c:f>
              <c:numCache>
                <c:formatCode>General</c:formatCode>
                <c:ptCount val="11"/>
                <c:pt idx="0">
                  <c:v>1.071225E-2</c:v>
                </c:pt>
                <c:pt idx="1">
                  <c:v>4.0320640000000005E-2</c:v>
                </c:pt>
                <c:pt idx="2">
                  <c:v>9.0300249999999999E-2</c:v>
                </c:pt>
                <c:pt idx="3">
                  <c:v>0.16305443999999999</c:v>
                </c:pt>
                <c:pt idx="4">
                  <c:v>0.24611521000000003</c:v>
                </c:pt>
                <c:pt idx="5">
                  <c:v>0.36711481000000001</c:v>
                </c:pt>
                <c:pt idx="6">
                  <c:v>0.46362480999999994</c:v>
                </c:pt>
                <c:pt idx="7">
                  <c:v>0.57577743999999986</c:v>
                </c:pt>
                <c:pt idx="8">
                  <c:v>0.69039480999999991</c:v>
                </c:pt>
                <c:pt idx="9">
                  <c:v>0.79227800999999998</c:v>
                </c:pt>
                <c:pt idx="10">
                  <c:v>0.90554256</c:v>
                </c:pt>
              </c:numCache>
            </c:numRef>
          </c:xVal>
          <c:yVal>
            <c:numRef>
              <c:f>Лист1!$J$32:$J$42</c:f>
              <c:numCache>
                <c:formatCode>General</c:formatCode>
                <c:ptCount val="11"/>
                <c:pt idx="0">
                  <c:v>9.8100000000000009E-6</c:v>
                </c:pt>
                <c:pt idx="1">
                  <c:v>1.9620000000000002E-5</c:v>
                </c:pt>
                <c:pt idx="2">
                  <c:v>3.9240000000000004E-5</c:v>
                </c:pt>
                <c:pt idx="3">
                  <c:v>5.8860000000000002E-5</c:v>
                </c:pt>
                <c:pt idx="4">
                  <c:v>8.8289999999999997E-5</c:v>
                </c:pt>
                <c:pt idx="5">
                  <c:v>1.0791E-4</c:v>
                </c:pt>
                <c:pt idx="6">
                  <c:v>1.4715E-4</c:v>
                </c:pt>
                <c:pt idx="7">
                  <c:v>1.7657999999999999E-4</c:v>
                </c:pt>
                <c:pt idx="8">
                  <c:v>2.1582E-4</c:v>
                </c:pt>
                <c:pt idx="9">
                  <c:v>2.6487E-4</c:v>
                </c:pt>
                <c:pt idx="10">
                  <c:v>3.0411000000000001E-4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30C-9E9C-40E7FA9950F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Лист1!$K$32:$K$42</c:f>
              <c:numCache>
                <c:formatCode>General</c:formatCode>
                <c:ptCount val="11"/>
                <c:pt idx="0">
                  <c:v>1.071225E-2</c:v>
                </c:pt>
                <c:pt idx="1">
                  <c:v>4.0320640000000005E-2</c:v>
                </c:pt>
                <c:pt idx="2">
                  <c:v>9.0300249999999999E-2</c:v>
                </c:pt>
                <c:pt idx="3">
                  <c:v>0.16305443999999999</c:v>
                </c:pt>
                <c:pt idx="4">
                  <c:v>0.24611521000000003</c:v>
                </c:pt>
                <c:pt idx="5">
                  <c:v>0.36711481000000001</c:v>
                </c:pt>
                <c:pt idx="6">
                  <c:v>0.46362480999999994</c:v>
                </c:pt>
                <c:pt idx="7">
                  <c:v>0.57577743999999986</c:v>
                </c:pt>
                <c:pt idx="8">
                  <c:v>0.69039480999999991</c:v>
                </c:pt>
                <c:pt idx="9">
                  <c:v>0.79227800999999998</c:v>
                </c:pt>
                <c:pt idx="10">
                  <c:v>0.90554256</c:v>
                </c:pt>
              </c:numCache>
            </c:numRef>
          </c:xVal>
          <c:yVal>
            <c:numRef>
              <c:f>Лист1!$L$32:$L$42</c:f>
              <c:numCache>
                <c:formatCode>General</c:formatCode>
                <c:ptCount val="11"/>
                <c:pt idx="0">
                  <c:v>9.8100000000000009E-6</c:v>
                </c:pt>
                <c:pt idx="1">
                  <c:v>2.9430000000000001E-5</c:v>
                </c:pt>
                <c:pt idx="2">
                  <c:v>2.9430000000000001E-5</c:v>
                </c:pt>
                <c:pt idx="3">
                  <c:v>5.8860000000000002E-5</c:v>
                </c:pt>
                <c:pt idx="4">
                  <c:v>8.8289999999999997E-5</c:v>
                </c:pt>
                <c:pt idx="5">
                  <c:v>1.0791E-4</c:v>
                </c:pt>
                <c:pt idx="6">
                  <c:v>1.4715E-4</c:v>
                </c:pt>
                <c:pt idx="7">
                  <c:v>1.8639000000000001E-4</c:v>
                </c:pt>
                <c:pt idx="8">
                  <c:v>2.3544000000000001E-4</c:v>
                </c:pt>
                <c:pt idx="9">
                  <c:v>2.7468000000000002E-4</c:v>
                </c:pt>
                <c:pt idx="10">
                  <c:v>3.0411000000000001E-4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8-430C-9E9C-40E7FA99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72591"/>
        <c:axId val="1442771343"/>
      </c:scatterChart>
      <c:valAx>
        <c:axId val="14427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771343"/>
        <c:crosses val="autoZero"/>
        <c:crossBetween val="midCat"/>
      </c:valAx>
      <c:valAx>
        <c:axId val="14427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7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Лист1!$I$47:$I$57</c:f>
              <c:numCache>
                <c:formatCode>General</c:formatCode>
                <c:ptCount val="11"/>
                <c:pt idx="0">
                  <c:v>1.071225E-2</c:v>
                </c:pt>
                <c:pt idx="1">
                  <c:v>4.0320640000000005E-2</c:v>
                </c:pt>
                <c:pt idx="2">
                  <c:v>9.0300249999999999E-2</c:v>
                </c:pt>
                <c:pt idx="3">
                  <c:v>0.16305443999999999</c:v>
                </c:pt>
                <c:pt idx="4">
                  <c:v>0.24611521000000003</c:v>
                </c:pt>
                <c:pt idx="5">
                  <c:v>0.36711481000000001</c:v>
                </c:pt>
                <c:pt idx="6">
                  <c:v>0.46362480999999994</c:v>
                </c:pt>
                <c:pt idx="7">
                  <c:v>0.57577743999999986</c:v>
                </c:pt>
                <c:pt idx="8">
                  <c:v>0.69039480999999991</c:v>
                </c:pt>
                <c:pt idx="9">
                  <c:v>0.79227800999999998</c:v>
                </c:pt>
                <c:pt idx="10">
                  <c:v>0.90554256</c:v>
                </c:pt>
              </c:numCache>
            </c:numRef>
          </c:xVal>
          <c:yVal>
            <c:numRef>
              <c:f>Лист1!$J$47:$J$57</c:f>
              <c:numCache>
                <c:formatCode>General</c:formatCode>
                <c:ptCount val="11"/>
                <c:pt idx="0">
                  <c:v>8.8289999999999997E-5</c:v>
                </c:pt>
                <c:pt idx="1">
                  <c:v>3.4335000000000008E-4</c:v>
                </c:pt>
                <c:pt idx="2">
                  <c:v>6.7689000000000009E-4</c:v>
                </c:pt>
                <c:pt idx="3">
                  <c:v>9.4176000000000004E-4</c:v>
                </c:pt>
                <c:pt idx="4">
                  <c:v>1.2262500000000001E-3</c:v>
                </c:pt>
                <c:pt idx="5">
                  <c:v>1.48131E-3</c:v>
                </c:pt>
                <c:pt idx="6">
                  <c:v>1.8344699999999999E-3</c:v>
                </c:pt>
                <c:pt idx="7">
                  <c:v>2.0502899999999998E-3</c:v>
                </c:pt>
                <c:pt idx="8">
                  <c:v>2.3445900000000001E-3</c:v>
                </c:pt>
                <c:pt idx="9">
                  <c:v>2.5113599999999998E-3</c:v>
                </c:pt>
                <c:pt idx="10">
                  <c:v>2.7369900000000003E-3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3-4CCE-BD94-9C70FE90A1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Лист1!$K$47:$K$57</c:f>
              <c:numCache>
                <c:formatCode>General</c:formatCode>
                <c:ptCount val="11"/>
                <c:pt idx="0">
                  <c:v>1.071225E-2</c:v>
                </c:pt>
                <c:pt idx="1">
                  <c:v>4.0320640000000005E-2</c:v>
                </c:pt>
                <c:pt idx="2">
                  <c:v>9.0300249999999999E-2</c:v>
                </c:pt>
                <c:pt idx="3">
                  <c:v>0.16305443999999999</c:v>
                </c:pt>
                <c:pt idx="4">
                  <c:v>0.24611521000000003</c:v>
                </c:pt>
                <c:pt idx="5">
                  <c:v>0.36711481000000001</c:v>
                </c:pt>
                <c:pt idx="6">
                  <c:v>0.46362480999999994</c:v>
                </c:pt>
                <c:pt idx="7">
                  <c:v>0.57577743999999986</c:v>
                </c:pt>
                <c:pt idx="8">
                  <c:v>0.69039480999999991</c:v>
                </c:pt>
                <c:pt idx="9">
                  <c:v>0.79227800999999998</c:v>
                </c:pt>
                <c:pt idx="10">
                  <c:v>0.90554256</c:v>
                </c:pt>
              </c:numCache>
            </c:numRef>
          </c:xVal>
          <c:yVal>
            <c:numRef>
              <c:f>Лист1!$L$47:$L$57</c:f>
              <c:numCache>
                <c:formatCode>General</c:formatCode>
                <c:ptCount val="11"/>
                <c:pt idx="0">
                  <c:v>1.7657999999999999E-4</c:v>
                </c:pt>
                <c:pt idx="1">
                  <c:v>4.7088000000000002E-4</c:v>
                </c:pt>
                <c:pt idx="2">
                  <c:v>7.9461000000000006E-4</c:v>
                </c:pt>
                <c:pt idx="3">
                  <c:v>1.0202399999999999E-3</c:v>
                </c:pt>
                <c:pt idx="4">
                  <c:v>1.4126399999999999E-3</c:v>
                </c:pt>
                <c:pt idx="5">
                  <c:v>1.6971299999999998E-3</c:v>
                </c:pt>
                <c:pt idx="6">
                  <c:v>1.9521900000000001E-3</c:v>
                </c:pt>
                <c:pt idx="7">
                  <c:v>2.1974400000000002E-3</c:v>
                </c:pt>
                <c:pt idx="8">
                  <c:v>2.4034500000000001E-3</c:v>
                </c:pt>
                <c:pt idx="9">
                  <c:v>2.5996500000000002E-3</c:v>
                </c:pt>
                <c:pt idx="10">
                  <c:v>2.7369900000000003E-3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3-4CCE-BD94-9C70FE90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43375"/>
        <c:axId val="1399140047"/>
      </c:scatterChart>
      <c:valAx>
        <c:axId val="13991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140047"/>
        <c:crosses val="autoZero"/>
        <c:crossBetween val="midCat"/>
      </c:valAx>
      <c:valAx>
        <c:axId val="13991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1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13</xdr:row>
      <xdr:rowOff>11430</xdr:rowOff>
    </xdr:from>
    <xdr:to>
      <xdr:col>20</xdr:col>
      <xdr:colOff>38100</xdr:colOff>
      <xdr:row>28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9877A7-4266-4587-B924-AFEE9C912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327660</xdr:colOff>
      <xdr:row>28</xdr:row>
      <xdr:rowOff>41910</xdr:rowOff>
    </xdr:from>
    <xdr:to>
      <xdr:col>20</xdr:col>
      <xdr:colOff>22860</xdr:colOff>
      <xdr:row>43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BC5E6D-F962-41FA-B880-5AFF43AB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327660</xdr:colOff>
      <xdr:row>42</xdr:row>
      <xdr:rowOff>163830</xdr:rowOff>
    </xdr:from>
    <xdr:to>
      <xdr:col>20</xdr:col>
      <xdr:colOff>22860</xdr:colOff>
      <xdr:row>57</xdr:row>
      <xdr:rowOff>163830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67AB8A4-596F-41EC-8F10-21E83163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B9D-D348-4B68-BB29-5F4EFE34D953}">
  <dimension ref="A1:AG69"/>
  <sheetViews>
    <sheetView tabSelected="1" topLeftCell="N48" zoomScaleNormal="100" workbookViewId="0">
      <selection activeCell="V67" sqref="V67:Y69"/>
    </sheetView>
  </sheetViews>
  <sheetFormatPr defaultRowHeight="14.4" x14ac:dyDescent="0.3"/>
  <cols>
    <col min="3" max="3" width="11" bestFit="1" customWidth="1"/>
    <col min="10" max="10" width="11" bestFit="1" customWidth="1"/>
    <col min="12" max="12" width="11" bestFit="1" customWidth="1"/>
    <col min="18" max="18" width="12" bestFit="1" customWidth="1"/>
    <col min="22" max="22" width="10.44140625" bestFit="1" customWidth="1"/>
    <col min="23" max="23" width="12" bestFit="1" customWidth="1"/>
    <col min="24" max="24" width="12.6640625" bestFit="1" customWidth="1"/>
    <col min="25" max="25" width="12" bestFit="1" customWidth="1"/>
    <col min="26" max="26" width="10.44140625" bestFit="1" customWidth="1"/>
    <col min="27" max="27" width="11.109375" bestFit="1" customWidth="1"/>
    <col min="28" max="28" width="10.44140625" bestFit="1" customWidth="1"/>
    <col min="29" max="29" width="11.109375" bestFit="1" customWidth="1"/>
    <col min="30" max="30" width="10.44140625" bestFit="1" customWidth="1"/>
    <col min="31" max="31" width="11.5546875" bestFit="1" customWidth="1"/>
    <col min="32" max="32" width="10.44140625" bestFit="1" customWidth="1"/>
    <col min="33" max="33" width="11.5546875" bestFit="1" customWidth="1"/>
  </cols>
  <sheetData>
    <row r="1" spans="1:33" x14ac:dyDescent="0.3">
      <c r="A1" t="s">
        <v>2</v>
      </c>
      <c r="B1" t="s">
        <v>1</v>
      </c>
      <c r="C1" t="s">
        <v>3</v>
      </c>
      <c r="I1" t="s">
        <v>2</v>
      </c>
      <c r="J1" s="2">
        <v>0.1</v>
      </c>
      <c r="K1" s="2">
        <v>0.2</v>
      </c>
      <c r="L1" s="2">
        <v>0.3</v>
      </c>
      <c r="M1" s="2">
        <v>0.4</v>
      </c>
      <c r="N1" s="2">
        <v>0.5</v>
      </c>
      <c r="O1" s="2">
        <v>0.6</v>
      </c>
      <c r="P1" s="2">
        <v>0.7</v>
      </c>
      <c r="Q1" s="2">
        <v>0.8</v>
      </c>
      <c r="R1" s="2">
        <v>0.9</v>
      </c>
      <c r="S1" s="2">
        <v>1</v>
      </c>
      <c r="T1" s="2">
        <v>1.1000000000000001</v>
      </c>
    </row>
    <row r="2" spans="1:33" x14ac:dyDescent="0.3">
      <c r="A2" s="2">
        <v>0.1</v>
      </c>
      <c r="B2">
        <v>103.5</v>
      </c>
      <c r="C2">
        <f>B2/1000</f>
        <v>0.10349999999999999</v>
      </c>
      <c r="I2" t="s">
        <v>1</v>
      </c>
      <c r="J2">
        <v>103.5</v>
      </c>
      <c r="K2">
        <v>200.8</v>
      </c>
      <c r="L2">
        <v>300.5</v>
      </c>
      <c r="M2">
        <v>403.8</v>
      </c>
      <c r="N2">
        <v>496.1</v>
      </c>
      <c r="O2">
        <v>605.9</v>
      </c>
      <c r="P2">
        <v>680.9</v>
      </c>
      <c r="Q2">
        <v>758.8</v>
      </c>
      <c r="R2">
        <v>830.9</v>
      </c>
      <c r="S2">
        <v>890.1</v>
      </c>
      <c r="T2">
        <v>951.6</v>
      </c>
    </row>
    <row r="3" spans="1:33" x14ac:dyDescent="0.3">
      <c r="A3" s="2">
        <v>0.2</v>
      </c>
      <c r="B3">
        <v>200.8</v>
      </c>
      <c r="C3">
        <f t="shared" ref="C3:C12" si="0">B3/1000</f>
        <v>0.20080000000000001</v>
      </c>
    </row>
    <row r="4" spans="1:33" x14ac:dyDescent="0.3">
      <c r="A4" s="2">
        <v>0.3</v>
      </c>
      <c r="B4">
        <v>300.5</v>
      </c>
      <c r="C4">
        <f t="shared" si="0"/>
        <v>0.30049999999999999</v>
      </c>
    </row>
    <row r="5" spans="1:33" x14ac:dyDescent="0.3">
      <c r="A5" s="2">
        <v>0.4</v>
      </c>
      <c r="B5">
        <v>403.8</v>
      </c>
      <c r="C5">
        <f t="shared" si="0"/>
        <v>0.40379999999999999</v>
      </c>
    </row>
    <row r="6" spans="1:33" x14ac:dyDescent="0.3">
      <c r="A6" s="2">
        <v>0.5</v>
      </c>
      <c r="B6">
        <v>496.1</v>
      </c>
      <c r="C6">
        <f t="shared" si="0"/>
        <v>0.49610000000000004</v>
      </c>
    </row>
    <row r="7" spans="1:33" x14ac:dyDescent="0.3">
      <c r="A7" s="2">
        <v>0.6</v>
      </c>
      <c r="B7">
        <v>605.9</v>
      </c>
      <c r="C7">
        <f t="shared" si="0"/>
        <v>0.60589999999999999</v>
      </c>
      <c r="G7">
        <v>9.81</v>
      </c>
    </row>
    <row r="8" spans="1:33" x14ac:dyDescent="0.3">
      <c r="A8" s="2">
        <v>0.7</v>
      </c>
      <c r="B8">
        <v>680.9</v>
      </c>
      <c r="C8">
        <f t="shared" si="0"/>
        <v>0.68089999999999995</v>
      </c>
    </row>
    <row r="9" spans="1:33" x14ac:dyDescent="0.3">
      <c r="A9" s="2">
        <v>0.8</v>
      </c>
      <c r="B9">
        <v>758.8</v>
      </c>
      <c r="C9">
        <f t="shared" si="0"/>
        <v>0.75879999999999992</v>
      </c>
    </row>
    <row r="10" spans="1:33" x14ac:dyDescent="0.3">
      <c r="A10" s="2">
        <v>0.9</v>
      </c>
      <c r="B10">
        <v>830.9</v>
      </c>
      <c r="C10">
        <f t="shared" si="0"/>
        <v>0.83089999999999997</v>
      </c>
    </row>
    <row r="11" spans="1:33" x14ac:dyDescent="0.3">
      <c r="A11" s="2">
        <v>1</v>
      </c>
      <c r="B11">
        <v>890.1</v>
      </c>
      <c r="C11">
        <f t="shared" si="0"/>
        <v>0.8901</v>
      </c>
    </row>
    <row r="12" spans="1:33" x14ac:dyDescent="0.3">
      <c r="A12" s="2">
        <v>1.1000000000000001</v>
      </c>
      <c r="B12">
        <v>951.6</v>
      </c>
      <c r="C12">
        <f t="shared" si="0"/>
        <v>0.9516</v>
      </c>
      <c r="V12" s="3" t="s">
        <v>15</v>
      </c>
      <c r="W12" s="3"/>
    </row>
    <row r="14" spans="1:33" x14ac:dyDescent="0.3">
      <c r="V14" s="3" t="s">
        <v>4</v>
      </c>
      <c r="W14" s="3"/>
      <c r="X14" s="3"/>
      <c r="Y14" s="3"/>
      <c r="Z14" s="3" t="s">
        <v>8</v>
      </c>
      <c r="AA14" s="3"/>
      <c r="AB14" s="3"/>
      <c r="AC14" s="3"/>
      <c r="AD14" s="3" t="s">
        <v>12</v>
      </c>
      <c r="AE14" s="3"/>
      <c r="AF14" s="3"/>
      <c r="AG14" s="3"/>
    </row>
    <row r="15" spans="1:33" x14ac:dyDescent="0.3">
      <c r="A15" t="s">
        <v>4</v>
      </c>
      <c r="V15" s="3" t="s">
        <v>10</v>
      </c>
      <c r="W15" s="3"/>
      <c r="X15" s="3" t="s">
        <v>11</v>
      </c>
      <c r="Y15" s="3"/>
      <c r="Z15" s="3" t="s">
        <v>10</v>
      </c>
      <c r="AA15" s="3"/>
      <c r="AB15" s="3" t="s">
        <v>11</v>
      </c>
      <c r="AC15" s="3"/>
      <c r="AD15" s="3" t="s">
        <v>10</v>
      </c>
      <c r="AE15" s="3"/>
      <c r="AF15" s="3" t="s">
        <v>11</v>
      </c>
      <c r="AG15" s="3"/>
    </row>
    <row r="16" spans="1:33" x14ac:dyDescent="0.3">
      <c r="A16" t="s">
        <v>0</v>
      </c>
      <c r="B16" t="s">
        <v>5</v>
      </c>
      <c r="C16" t="s">
        <v>6</v>
      </c>
      <c r="D16" t="s">
        <v>0</v>
      </c>
      <c r="E16" t="s">
        <v>5</v>
      </c>
      <c r="F16" t="s">
        <v>6</v>
      </c>
      <c r="I16" t="s">
        <v>7</v>
      </c>
      <c r="J16" t="s">
        <v>6</v>
      </c>
      <c r="K16" t="s">
        <v>7</v>
      </c>
      <c r="L16" t="s">
        <v>6</v>
      </c>
      <c r="V16" t="s">
        <v>0</v>
      </c>
      <c r="W16" t="s">
        <v>6</v>
      </c>
      <c r="X16" t="s">
        <v>0</v>
      </c>
      <c r="Y16" t="s">
        <v>6</v>
      </c>
      <c r="Z16" t="s">
        <v>0</v>
      </c>
      <c r="AA16" t="s">
        <v>6</v>
      </c>
      <c r="AB16" t="s">
        <v>0</v>
      </c>
      <c r="AC16" t="s">
        <v>6</v>
      </c>
      <c r="AD16" t="s">
        <v>0</v>
      </c>
      <c r="AE16" t="s">
        <v>6</v>
      </c>
      <c r="AF16" t="s">
        <v>0</v>
      </c>
      <c r="AG16" t="s">
        <v>6</v>
      </c>
    </row>
    <row r="17" spans="1:33" x14ac:dyDescent="0.3">
      <c r="A17">
        <v>0.1</v>
      </c>
      <c r="B17">
        <v>1E-3</v>
      </c>
      <c r="C17">
        <f>B17/1000*$G$7</f>
        <v>9.8099999999999992E-6</v>
      </c>
      <c r="D17">
        <v>0.1</v>
      </c>
      <c r="E17">
        <v>1E-3</v>
      </c>
      <c r="F17">
        <f>E17/1000*$G$7</f>
        <v>9.8099999999999992E-6</v>
      </c>
      <c r="I17">
        <f>C2^2</f>
        <v>1.071225E-2</v>
      </c>
      <c r="J17">
        <f>C17</f>
        <v>9.8099999999999992E-6</v>
      </c>
      <c r="K17">
        <f>C2^2</f>
        <v>1.071225E-2</v>
      </c>
      <c r="L17">
        <f>F17</f>
        <v>9.8099999999999992E-6</v>
      </c>
      <c r="V17" s="2">
        <v>0.1</v>
      </c>
      <c r="W17" s="2">
        <f>C17*10^6</f>
        <v>9.8099999999999987</v>
      </c>
      <c r="X17" s="2">
        <v>0.1</v>
      </c>
      <c r="Y17" s="2">
        <f>F17*10^6</f>
        <v>9.8099999999999987</v>
      </c>
      <c r="Z17" s="2">
        <v>0.1</v>
      </c>
      <c r="AA17" s="2">
        <f>-C32*10^6</f>
        <v>-9.81</v>
      </c>
      <c r="AB17" s="2">
        <v>0.1</v>
      </c>
      <c r="AC17" s="2">
        <f>-F32*10^6</f>
        <v>-9.81</v>
      </c>
      <c r="AD17" s="2">
        <v>0.1</v>
      </c>
      <c r="AE17" s="2">
        <f>C47*10^6</f>
        <v>88.289999999999992</v>
      </c>
      <c r="AF17" s="2">
        <v>0.1</v>
      </c>
      <c r="AG17" s="2">
        <f>F47*10^6</f>
        <v>176.57999999999998</v>
      </c>
    </row>
    <row r="18" spans="1:33" x14ac:dyDescent="0.3">
      <c r="A18">
        <v>0.2</v>
      </c>
      <c r="B18">
        <v>3.0000000000000001E-3</v>
      </c>
      <c r="C18">
        <f>B18/1000*$G$7</f>
        <v>2.9430000000000001E-5</v>
      </c>
      <c r="D18">
        <v>0.2</v>
      </c>
      <c r="E18">
        <v>3.0000000000000001E-3</v>
      </c>
      <c r="F18">
        <f>E18/1000*$G$7</f>
        <v>2.9430000000000001E-5</v>
      </c>
      <c r="I18">
        <f t="shared" ref="I18:I27" si="1">C3^2</f>
        <v>4.0320640000000005E-2</v>
      </c>
      <c r="J18">
        <f t="shared" ref="J18:J27" si="2">C18</f>
        <v>2.9430000000000001E-5</v>
      </c>
      <c r="K18">
        <f t="shared" ref="K18:K27" si="3">C3^2</f>
        <v>4.0320640000000005E-2</v>
      </c>
      <c r="L18">
        <f t="shared" ref="L18:L27" si="4">F18</f>
        <v>2.9430000000000001E-5</v>
      </c>
      <c r="V18" s="2">
        <v>0.2</v>
      </c>
      <c r="W18" s="2">
        <f t="shared" ref="W18:W27" si="5">C18*10^6</f>
        <v>29.43</v>
      </c>
      <c r="X18" s="2">
        <v>0.2</v>
      </c>
      <c r="Y18" s="2">
        <f t="shared" ref="Y18:Y27" si="6">F18*10^6</f>
        <v>29.43</v>
      </c>
      <c r="Z18" s="2">
        <v>0.2</v>
      </c>
      <c r="AA18" s="2">
        <f t="shared" ref="AA18:AA27" si="7">-C33*10^6</f>
        <v>-19.62</v>
      </c>
      <c r="AB18" s="2">
        <v>0.2</v>
      </c>
      <c r="AC18" s="2">
        <f t="shared" ref="AC18:AC27" si="8">-F33*10^6</f>
        <v>-29.43</v>
      </c>
      <c r="AD18" s="2">
        <v>0.2</v>
      </c>
      <c r="AE18" s="2">
        <f t="shared" ref="AE18:AE27" si="9">C48*10^6</f>
        <v>343.35000000000008</v>
      </c>
      <c r="AF18" s="2">
        <v>0.2</v>
      </c>
      <c r="AG18" s="2">
        <f t="shared" ref="AG18:AG27" si="10">F48*10^6</f>
        <v>470.88</v>
      </c>
    </row>
    <row r="19" spans="1:33" x14ac:dyDescent="0.3">
      <c r="A19">
        <v>0.3</v>
      </c>
      <c r="B19">
        <v>6.0000000000000001E-3</v>
      </c>
      <c r="C19">
        <f>B19/1000*$G$7</f>
        <v>5.8860000000000002E-5</v>
      </c>
      <c r="D19">
        <v>0.3</v>
      </c>
      <c r="E19">
        <v>7.0000000000000001E-3</v>
      </c>
      <c r="F19">
        <f>E19/1000*$G$7</f>
        <v>6.8670000000000005E-5</v>
      </c>
      <c r="I19">
        <f t="shared" si="1"/>
        <v>9.0300249999999999E-2</v>
      </c>
      <c r="J19">
        <f t="shared" si="2"/>
        <v>5.8860000000000002E-5</v>
      </c>
      <c r="K19">
        <f t="shared" si="3"/>
        <v>9.0300249999999999E-2</v>
      </c>
      <c r="L19">
        <f t="shared" si="4"/>
        <v>6.8670000000000005E-5</v>
      </c>
      <c r="V19" s="2">
        <v>0.3</v>
      </c>
      <c r="W19" s="2">
        <f t="shared" si="5"/>
        <v>58.86</v>
      </c>
      <c r="X19" s="2">
        <v>0.3</v>
      </c>
      <c r="Y19" s="2">
        <f t="shared" si="6"/>
        <v>68.67</v>
      </c>
      <c r="Z19" s="2">
        <v>0.3</v>
      </c>
      <c r="AA19" s="2">
        <f t="shared" si="7"/>
        <v>-39.24</v>
      </c>
      <c r="AB19" s="2">
        <v>0.3</v>
      </c>
      <c r="AC19" s="2">
        <f t="shared" si="8"/>
        <v>-29.43</v>
      </c>
      <c r="AD19" s="2">
        <v>0.3</v>
      </c>
      <c r="AE19" s="2">
        <f t="shared" si="9"/>
        <v>676.8900000000001</v>
      </c>
      <c r="AF19" s="2">
        <v>0.3</v>
      </c>
      <c r="AG19" s="2">
        <f t="shared" si="10"/>
        <v>794.61</v>
      </c>
    </row>
    <row r="20" spans="1:33" x14ac:dyDescent="0.3">
      <c r="A20">
        <v>0.4</v>
      </c>
      <c r="B20">
        <v>1.0999999999999999E-2</v>
      </c>
      <c r="C20">
        <f>B20/1000*$G$7</f>
        <v>1.0791E-4</v>
      </c>
      <c r="D20">
        <v>0.4</v>
      </c>
      <c r="E20">
        <v>1.2E-2</v>
      </c>
      <c r="F20">
        <f>E20/1000*$G$7</f>
        <v>1.1772E-4</v>
      </c>
      <c r="I20">
        <f t="shared" si="1"/>
        <v>0.16305443999999999</v>
      </c>
      <c r="J20">
        <f t="shared" si="2"/>
        <v>1.0791E-4</v>
      </c>
      <c r="K20">
        <f t="shared" si="3"/>
        <v>0.16305443999999999</v>
      </c>
      <c r="L20">
        <f t="shared" si="4"/>
        <v>1.1772E-4</v>
      </c>
      <c r="V20" s="2">
        <v>0.4</v>
      </c>
      <c r="W20" s="2">
        <f t="shared" si="5"/>
        <v>107.91</v>
      </c>
      <c r="X20" s="2">
        <v>0.4</v>
      </c>
      <c r="Y20" s="2">
        <f t="shared" si="6"/>
        <v>117.72</v>
      </c>
      <c r="Z20" s="2">
        <v>0.4</v>
      </c>
      <c r="AA20" s="2">
        <f t="shared" si="7"/>
        <v>-58.86</v>
      </c>
      <c r="AB20" s="2">
        <v>0.4</v>
      </c>
      <c r="AC20" s="2">
        <f t="shared" si="8"/>
        <v>-58.86</v>
      </c>
      <c r="AD20" s="2">
        <v>0.4</v>
      </c>
      <c r="AE20" s="2">
        <f t="shared" si="9"/>
        <v>941.76</v>
      </c>
      <c r="AF20" s="2">
        <v>0.4</v>
      </c>
      <c r="AG20" s="2">
        <f t="shared" si="10"/>
        <v>1020.2399999999999</v>
      </c>
    </row>
    <row r="21" spans="1:33" x14ac:dyDescent="0.3">
      <c r="A21">
        <v>0.5</v>
      </c>
      <c r="B21">
        <v>1.7000000000000001E-2</v>
      </c>
      <c r="C21">
        <f>B21/1000*$G$7</f>
        <v>1.6677E-4</v>
      </c>
      <c r="D21">
        <v>0.5</v>
      </c>
      <c r="E21">
        <v>1.9E-2</v>
      </c>
      <c r="F21">
        <f>E21/1000*$G$7</f>
        <v>1.8639000000000001E-4</v>
      </c>
      <c r="I21">
        <f t="shared" si="1"/>
        <v>0.24611521000000003</v>
      </c>
      <c r="J21">
        <f t="shared" si="2"/>
        <v>1.6677E-4</v>
      </c>
      <c r="K21">
        <f t="shared" si="3"/>
        <v>0.24611521000000003</v>
      </c>
      <c r="L21">
        <f t="shared" si="4"/>
        <v>1.8639000000000001E-4</v>
      </c>
      <c r="V21" s="2">
        <v>0.5</v>
      </c>
      <c r="W21" s="2">
        <f t="shared" si="5"/>
        <v>166.77</v>
      </c>
      <c r="X21" s="2">
        <v>0.5</v>
      </c>
      <c r="Y21" s="2">
        <f t="shared" si="6"/>
        <v>186.39000000000001</v>
      </c>
      <c r="Z21" s="2">
        <v>0.5</v>
      </c>
      <c r="AA21" s="2">
        <f t="shared" si="7"/>
        <v>-88.289999999999992</v>
      </c>
      <c r="AB21" s="2">
        <v>0.5</v>
      </c>
      <c r="AC21" s="2">
        <f t="shared" si="8"/>
        <v>-88.289999999999992</v>
      </c>
      <c r="AD21" s="2">
        <v>0.5</v>
      </c>
      <c r="AE21" s="2">
        <f t="shared" si="9"/>
        <v>1226.2500000000002</v>
      </c>
      <c r="AF21" s="2">
        <v>0.5</v>
      </c>
      <c r="AG21" s="2">
        <f t="shared" si="10"/>
        <v>1412.6399999999999</v>
      </c>
    </row>
    <row r="22" spans="1:33" x14ac:dyDescent="0.3">
      <c r="A22">
        <v>0.6</v>
      </c>
      <c r="B22">
        <v>2.4E-2</v>
      </c>
      <c r="C22">
        <f>B22/1000*$G$7</f>
        <v>2.3544000000000001E-4</v>
      </c>
      <c r="D22">
        <v>0.6</v>
      </c>
      <c r="E22">
        <v>2.4E-2</v>
      </c>
      <c r="F22">
        <f>E22/1000*$G$7</f>
        <v>2.3544000000000001E-4</v>
      </c>
      <c r="I22">
        <f t="shared" si="1"/>
        <v>0.36711481000000001</v>
      </c>
      <c r="J22">
        <f t="shared" si="2"/>
        <v>2.3544000000000001E-4</v>
      </c>
      <c r="K22">
        <f t="shared" si="3"/>
        <v>0.36711481000000001</v>
      </c>
      <c r="L22">
        <f t="shared" si="4"/>
        <v>2.3544000000000001E-4</v>
      </c>
      <c r="V22" s="2">
        <v>0.6</v>
      </c>
      <c r="W22" s="2">
        <f t="shared" si="5"/>
        <v>235.44</v>
      </c>
      <c r="X22" s="2">
        <v>0.6</v>
      </c>
      <c r="Y22" s="2">
        <f t="shared" si="6"/>
        <v>235.44</v>
      </c>
      <c r="Z22" s="2">
        <v>0.6</v>
      </c>
      <c r="AA22" s="2">
        <f t="shared" si="7"/>
        <v>-107.91</v>
      </c>
      <c r="AB22" s="2">
        <v>0.6</v>
      </c>
      <c r="AC22" s="2">
        <f t="shared" si="8"/>
        <v>-107.91</v>
      </c>
      <c r="AD22" s="2">
        <v>0.6</v>
      </c>
      <c r="AE22" s="2">
        <f t="shared" si="9"/>
        <v>1481.31</v>
      </c>
      <c r="AF22" s="2">
        <v>0.6</v>
      </c>
      <c r="AG22" s="2">
        <f t="shared" si="10"/>
        <v>1697.1299999999999</v>
      </c>
    </row>
    <row r="23" spans="1:33" x14ac:dyDescent="0.3">
      <c r="A23">
        <v>0.7</v>
      </c>
      <c r="B23">
        <v>3.2000000000000001E-2</v>
      </c>
      <c r="C23">
        <f>B23/1000*$G$7</f>
        <v>3.1391999999999998E-4</v>
      </c>
      <c r="D23">
        <v>0.7</v>
      </c>
      <c r="E23">
        <v>2.9000000000000001E-2</v>
      </c>
      <c r="F23">
        <f>E23/1000*$G$7</f>
        <v>2.8449000000000004E-4</v>
      </c>
      <c r="I23">
        <f t="shared" si="1"/>
        <v>0.46362480999999994</v>
      </c>
      <c r="J23">
        <f t="shared" si="2"/>
        <v>3.1391999999999998E-4</v>
      </c>
      <c r="K23">
        <f t="shared" si="3"/>
        <v>0.46362480999999994</v>
      </c>
      <c r="L23">
        <f t="shared" si="4"/>
        <v>2.8449000000000004E-4</v>
      </c>
      <c r="V23" s="2">
        <v>0.7</v>
      </c>
      <c r="W23" s="2">
        <f t="shared" si="5"/>
        <v>313.91999999999996</v>
      </c>
      <c r="X23" s="2">
        <v>0.7</v>
      </c>
      <c r="Y23" s="2">
        <f t="shared" si="6"/>
        <v>284.49</v>
      </c>
      <c r="Z23" s="2">
        <v>0.7</v>
      </c>
      <c r="AA23" s="2">
        <f t="shared" si="7"/>
        <v>-147.15</v>
      </c>
      <c r="AB23" s="2">
        <v>0.7</v>
      </c>
      <c r="AC23" s="2">
        <f t="shared" si="8"/>
        <v>-147.15</v>
      </c>
      <c r="AD23" s="2">
        <v>0.7</v>
      </c>
      <c r="AE23" s="2">
        <f t="shared" si="9"/>
        <v>1834.47</v>
      </c>
      <c r="AF23" s="2">
        <v>0.7</v>
      </c>
      <c r="AG23" s="2">
        <f t="shared" si="10"/>
        <v>1952.19</v>
      </c>
    </row>
    <row r="24" spans="1:33" x14ac:dyDescent="0.3">
      <c r="A24">
        <v>0.8</v>
      </c>
      <c r="B24">
        <v>3.9E-2</v>
      </c>
      <c r="C24">
        <f>B24/1000*$G$7</f>
        <v>3.8259000000000004E-4</v>
      </c>
      <c r="D24">
        <v>0.8</v>
      </c>
      <c r="E24">
        <v>4.2000000000000003E-2</v>
      </c>
      <c r="F24">
        <f>E24/1000*$G$7</f>
        <v>4.1202000000000008E-4</v>
      </c>
      <c r="I24">
        <f t="shared" si="1"/>
        <v>0.57577743999999986</v>
      </c>
      <c r="J24">
        <f t="shared" si="2"/>
        <v>3.8259000000000004E-4</v>
      </c>
      <c r="K24">
        <f t="shared" si="3"/>
        <v>0.57577743999999986</v>
      </c>
      <c r="L24">
        <f t="shared" si="4"/>
        <v>4.1202000000000008E-4</v>
      </c>
      <c r="V24" s="2">
        <v>0.8</v>
      </c>
      <c r="W24" s="2">
        <f t="shared" si="5"/>
        <v>382.59000000000003</v>
      </c>
      <c r="X24" s="2">
        <v>0.8</v>
      </c>
      <c r="Y24" s="2">
        <f t="shared" si="6"/>
        <v>412.0200000000001</v>
      </c>
      <c r="Z24" s="2">
        <v>0.8</v>
      </c>
      <c r="AA24" s="2">
        <f t="shared" si="7"/>
        <v>-176.57999999999998</v>
      </c>
      <c r="AB24" s="2">
        <v>0.8</v>
      </c>
      <c r="AC24" s="2">
        <f t="shared" si="8"/>
        <v>-186.39000000000001</v>
      </c>
      <c r="AD24" s="2">
        <v>0.8</v>
      </c>
      <c r="AE24" s="2">
        <f t="shared" si="9"/>
        <v>2050.29</v>
      </c>
      <c r="AF24" s="2">
        <v>0.8</v>
      </c>
      <c r="AG24" s="2">
        <f t="shared" si="10"/>
        <v>2197.44</v>
      </c>
    </row>
    <row r="25" spans="1:33" x14ac:dyDescent="0.3">
      <c r="A25">
        <v>0.9</v>
      </c>
      <c r="B25">
        <v>4.8000000000000001E-2</v>
      </c>
      <c r="C25">
        <f>B25/1000*$G$7</f>
        <v>4.7088000000000002E-4</v>
      </c>
      <c r="D25">
        <v>0.9</v>
      </c>
      <c r="E25">
        <v>5.1999999999999998E-2</v>
      </c>
      <c r="F25">
        <f>E25/1000*$G$7</f>
        <v>5.1011999999999997E-4</v>
      </c>
      <c r="I25">
        <f t="shared" si="1"/>
        <v>0.69039480999999991</v>
      </c>
      <c r="J25">
        <f t="shared" si="2"/>
        <v>4.7088000000000002E-4</v>
      </c>
      <c r="K25">
        <f t="shared" si="3"/>
        <v>0.69039480999999991</v>
      </c>
      <c r="L25">
        <f t="shared" si="4"/>
        <v>5.1011999999999997E-4</v>
      </c>
      <c r="V25" s="2">
        <v>0.9</v>
      </c>
      <c r="W25" s="2">
        <f t="shared" si="5"/>
        <v>470.88</v>
      </c>
      <c r="X25" s="2">
        <v>0.9</v>
      </c>
      <c r="Y25" s="2">
        <f t="shared" si="6"/>
        <v>510.11999999999995</v>
      </c>
      <c r="Z25" s="2">
        <v>0.9</v>
      </c>
      <c r="AA25" s="2">
        <f t="shared" si="7"/>
        <v>-215.82</v>
      </c>
      <c r="AB25" s="2">
        <v>0.9</v>
      </c>
      <c r="AC25" s="2">
        <f t="shared" si="8"/>
        <v>-235.44</v>
      </c>
      <c r="AD25" s="2">
        <v>0.9</v>
      </c>
      <c r="AE25" s="2">
        <f t="shared" si="9"/>
        <v>2344.59</v>
      </c>
      <c r="AF25" s="2">
        <v>0.9</v>
      </c>
      <c r="AG25" s="2">
        <f t="shared" si="10"/>
        <v>2403.4500000000003</v>
      </c>
    </row>
    <row r="26" spans="1:33" x14ac:dyDescent="0.3">
      <c r="A26">
        <v>1</v>
      </c>
      <c r="B26">
        <v>5.6000000000000001E-2</v>
      </c>
      <c r="C26">
        <f>B26/1000*$G$7</f>
        <v>5.4936000000000004E-4</v>
      </c>
      <c r="D26">
        <v>1</v>
      </c>
      <c r="E26">
        <v>5.8000000000000003E-2</v>
      </c>
      <c r="F26">
        <f>E26/1000*$G$7</f>
        <v>5.6898000000000007E-4</v>
      </c>
      <c r="I26">
        <f t="shared" si="1"/>
        <v>0.79227800999999998</v>
      </c>
      <c r="J26">
        <f t="shared" si="2"/>
        <v>5.4936000000000004E-4</v>
      </c>
      <c r="K26">
        <f t="shared" si="3"/>
        <v>0.79227800999999998</v>
      </c>
      <c r="L26">
        <f t="shared" si="4"/>
        <v>5.6898000000000007E-4</v>
      </c>
      <c r="V26" s="2">
        <v>1</v>
      </c>
      <c r="W26" s="2">
        <f t="shared" si="5"/>
        <v>549.36</v>
      </c>
      <c r="X26" s="2">
        <v>1</v>
      </c>
      <c r="Y26" s="2">
        <f t="shared" si="6"/>
        <v>568.98</v>
      </c>
      <c r="Z26" s="2">
        <v>1</v>
      </c>
      <c r="AA26" s="2">
        <f t="shared" si="7"/>
        <v>-264.87</v>
      </c>
      <c r="AB26" s="2">
        <v>1</v>
      </c>
      <c r="AC26" s="2">
        <f t="shared" si="8"/>
        <v>-274.68</v>
      </c>
      <c r="AD26" s="2">
        <v>1</v>
      </c>
      <c r="AE26" s="2">
        <f t="shared" si="9"/>
        <v>2511.3599999999997</v>
      </c>
      <c r="AF26" s="2">
        <v>1</v>
      </c>
      <c r="AG26" s="2">
        <f t="shared" si="10"/>
        <v>2599.65</v>
      </c>
    </row>
    <row r="27" spans="1:33" x14ac:dyDescent="0.3">
      <c r="A27">
        <v>1.1000000000000001</v>
      </c>
      <c r="B27">
        <v>6.6000000000000003E-2</v>
      </c>
      <c r="C27">
        <f>B27/1000*$G$7</f>
        <v>6.4746000000000009E-4</v>
      </c>
      <c r="D27">
        <v>1.1000000000000001</v>
      </c>
      <c r="E27">
        <v>6.6000000000000003E-2</v>
      </c>
      <c r="F27">
        <f>E27/1000*$G$7</f>
        <v>6.4746000000000009E-4</v>
      </c>
      <c r="I27">
        <f t="shared" si="1"/>
        <v>0.90554256</v>
      </c>
      <c r="J27">
        <f t="shared" si="2"/>
        <v>6.4746000000000009E-4</v>
      </c>
      <c r="K27">
        <f t="shared" si="3"/>
        <v>0.90554256</v>
      </c>
      <c r="L27">
        <f t="shared" si="4"/>
        <v>6.4746000000000009E-4</v>
      </c>
      <c r="V27" s="2">
        <v>1.1000000000000001</v>
      </c>
      <c r="W27" s="2">
        <f t="shared" si="5"/>
        <v>647.46</v>
      </c>
      <c r="X27" s="2">
        <v>1.1000000000000001</v>
      </c>
      <c r="Y27" s="2">
        <f t="shared" si="6"/>
        <v>647.46</v>
      </c>
      <c r="Z27" s="2">
        <v>1.1000000000000001</v>
      </c>
      <c r="AA27" s="2">
        <f t="shared" si="7"/>
        <v>-304.11</v>
      </c>
      <c r="AB27" s="2">
        <v>1.1000000000000001</v>
      </c>
      <c r="AC27" s="2">
        <f t="shared" si="8"/>
        <v>-304.11</v>
      </c>
      <c r="AD27" s="2">
        <v>1.1000000000000001</v>
      </c>
      <c r="AE27" s="2">
        <f t="shared" si="9"/>
        <v>2736.9900000000002</v>
      </c>
      <c r="AF27" s="2">
        <v>1.1000000000000001</v>
      </c>
      <c r="AG27" s="2">
        <f t="shared" si="10"/>
        <v>2736.9900000000002</v>
      </c>
    </row>
    <row r="29" spans="1:33" x14ac:dyDescent="0.3">
      <c r="V29" s="3" t="s">
        <v>4</v>
      </c>
      <c r="W29" s="3"/>
      <c r="X29" s="3"/>
      <c r="Y29" s="3"/>
      <c r="Z29" s="3" t="s">
        <v>8</v>
      </c>
      <c r="AA29" s="3"/>
      <c r="AB29" s="3"/>
      <c r="AC29" s="3"/>
      <c r="AD29" s="3" t="s">
        <v>12</v>
      </c>
      <c r="AE29" s="3"/>
      <c r="AF29" s="3"/>
      <c r="AG29" s="3"/>
    </row>
    <row r="30" spans="1:33" x14ac:dyDescent="0.3">
      <c r="A30" t="s">
        <v>8</v>
      </c>
      <c r="V30" s="3" t="s">
        <v>14</v>
      </c>
      <c r="W30" s="3"/>
      <c r="X30" s="3" t="s">
        <v>15</v>
      </c>
      <c r="Y30" s="3"/>
      <c r="Z30" s="3" t="s">
        <v>14</v>
      </c>
      <c r="AA30" s="3"/>
      <c r="AB30" s="3" t="s">
        <v>15</v>
      </c>
      <c r="AC30" s="3"/>
      <c r="AD30" s="3" t="s">
        <v>14</v>
      </c>
      <c r="AE30" s="3"/>
      <c r="AF30" s="3" t="s">
        <v>15</v>
      </c>
      <c r="AG30" s="3"/>
    </row>
    <row r="31" spans="1:33" x14ac:dyDescent="0.3">
      <c r="A31" t="s">
        <v>0</v>
      </c>
      <c r="B31" t="s">
        <v>5</v>
      </c>
      <c r="C31" t="s">
        <v>6</v>
      </c>
      <c r="D31" t="s">
        <v>0</v>
      </c>
      <c r="E31" t="s">
        <v>5</v>
      </c>
      <c r="F31" t="s">
        <v>6</v>
      </c>
      <c r="I31" t="s">
        <v>7</v>
      </c>
      <c r="J31" t="s">
        <v>6</v>
      </c>
      <c r="K31" t="s">
        <v>7</v>
      </c>
      <c r="L31" t="s">
        <v>6</v>
      </c>
      <c r="V31" t="s">
        <v>16</v>
      </c>
      <c r="W31" t="s">
        <v>13</v>
      </c>
      <c r="X31" t="s">
        <v>16</v>
      </c>
      <c r="Y31" t="s">
        <v>13</v>
      </c>
      <c r="Z31" t="s">
        <v>16</v>
      </c>
      <c r="AA31" t="s">
        <v>13</v>
      </c>
      <c r="AB31" t="s">
        <v>16</v>
      </c>
      <c r="AC31" t="s">
        <v>13</v>
      </c>
      <c r="AD31" t="s">
        <v>16</v>
      </c>
      <c r="AE31" t="s">
        <v>13</v>
      </c>
      <c r="AF31" t="s">
        <v>16</v>
      </c>
      <c r="AG31" t="s">
        <v>13</v>
      </c>
    </row>
    <row r="32" spans="1:33" x14ac:dyDescent="0.3">
      <c r="A32">
        <v>0.1</v>
      </c>
      <c r="B32">
        <v>-1E-3</v>
      </c>
      <c r="C32">
        <f>-B32*$G$7/1000</f>
        <v>9.8100000000000009E-6</v>
      </c>
      <c r="D32">
        <v>0.1</v>
      </c>
      <c r="E32">
        <v>-1E-3</v>
      </c>
      <c r="F32">
        <f>-E32*$G$7/1000</f>
        <v>9.8100000000000009E-6</v>
      </c>
      <c r="I32">
        <f>C2^2</f>
        <v>1.071225E-2</v>
      </c>
      <c r="J32">
        <f>C32</f>
        <v>9.8100000000000009E-6</v>
      </c>
      <c r="K32">
        <f>C2^2</f>
        <v>1.071225E-2</v>
      </c>
      <c r="L32">
        <f>F32</f>
        <v>9.8100000000000009E-6</v>
      </c>
      <c r="V32" s="5">
        <f>C2^2</f>
        <v>1.071225E-2</v>
      </c>
      <c r="W32" s="2">
        <f>W17</f>
        <v>9.8099999999999987</v>
      </c>
      <c r="X32" s="5">
        <f>C2^2</f>
        <v>1.071225E-2</v>
      </c>
      <c r="Y32" s="2">
        <f>Y17</f>
        <v>9.8099999999999987</v>
      </c>
      <c r="Z32" s="5">
        <f>C2^2</f>
        <v>1.071225E-2</v>
      </c>
      <c r="AA32" s="2">
        <f>AA17</f>
        <v>-9.81</v>
      </c>
      <c r="AB32" s="5">
        <f>C2^2</f>
        <v>1.071225E-2</v>
      </c>
      <c r="AC32" s="2">
        <f>AC17</f>
        <v>-9.81</v>
      </c>
      <c r="AD32" s="5">
        <f>C2^2</f>
        <v>1.071225E-2</v>
      </c>
      <c r="AE32" s="2">
        <f>AE17</f>
        <v>88.289999999999992</v>
      </c>
      <c r="AF32" s="5">
        <f>C2^2</f>
        <v>1.071225E-2</v>
      </c>
      <c r="AG32" s="2">
        <f>AG17</f>
        <v>176.57999999999998</v>
      </c>
    </row>
    <row r="33" spans="1:33" x14ac:dyDescent="0.3">
      <c r="A33">
        <v>0.2</v>
      </c>
      <c r="B33">
        <v>-2E-3</v>
      </c>
      <c r="C33">
        <f t="shared" ref="C33:C42" si="11">-B33*$G$7/1000</f>
        <v>1.9620000000000002E-5</v>
      </c>
      <c r="D33">
        <v>0.2</v>
      </c>
      <c r="E33">
        <v>-3.0000000000000001E-3</v>
      </c>
      <c r="F33">
        <f t="shared" ref="F33:F42" si="12">-E33*$G$7/1000</f>
        <v>2.9430000000000001E-5</v>
      </c>
      <c r="I33">
        <f t="shared" ref="I33:I42" si="13">C3^2</f>
        <v>4.0320640000000005E-2</v>
      </c>
      <c r="J33">
        <f t="shared" ref="J33:J42" si="14">C33</f>
        <v>1.9620000000000002E-5</v>
      </c>
      <c r="K33">
        <f t="shared" ref="K33:K42" si="15">C3^2</f>
        <v>4.0320640000000005E-2</v>
      </c>
      <c r="L33">
        <f t="shared" ref="L33:L42" si="16">F33</f>
        <v>2.9430000000000001E-5</v>
      </c>
      <c r="V33" s="5">
        <f t="shared" ref="V33:V42" si="17">C3^2</f>
        <v>4.0320640000000005E-2</v>
      </c>
      <c r="W33" s="2">
        <f t="shared" ref="W33:W42" si="18">W18</f>
        <v>29.43</v>
      </c>
      <c r="X33" s="5">
        <f t="shared" ref="X33:X42" si="19">C3^2</f>
        <v>4.0320640000000005E-2</v>
      </c>
      <c r="Y33" s="2">
        <f t="shared" ref="Y33:Y42" si="20">Y18</f>
        <v>29.43</v>
      </c>
      <c r="Z33" s="5">
        <f t="shared" ref="Z33:Z42" si="21">C3^2</f>
        <v>4.0320640000000005E-2</v>
      </c>
      <c r="AA33" s="2">
        <f t="shared" ref="AA33:AA42" si="22">AA18</f>
        <v>-19.62</v>
      </c>
      <c r="AB33" s="5">
        <f t="shared" ref="AB33:AB42" si="23">C3^2</f>
        <v>4.0320640000000005E-2</v>
      </c>
      <c r="AC33" s="2">
        <f t="shared" ref="AC33:AC42" si="24">AC18</f>
        <v>-29.43</v>
      </c>
      <c r="AD33" s="5">
        <f t="shared" ref="AD33:AD42" si="25">C3^2</f>
        <v>4.0320640000000005E-2</v>
      </c>
      <c r="AE33" s="2">
        <f t="shared" ref="AE33:AE42" si="26">AE18</f>
        <v>343.35000000000008</v>
      </c>
      <c r="AF33" s="5">
        <f t="shared" ref="AF33:AF42" si="27">C3^2</f>
        <v>4.0320640000000005E-2</v>
      </c>
      <c r="AG33" s="2">
        <f t="shared" ref="AG33:AG42" si="28">AG18</f>
        <v>470.88</v>
      </c>
    </row>
    <row r="34" spans="1:33" x14ac:dyDescent="0.3">
      <c r="A34">
        <v>0.3</v>
      </c>
      <c r="B34">
        <v>-4.0000000000000001E-3</v>
      </c>
      <c r="C34">
        <f t="shared" si="11"/>
        <v>3.9240000000000004E-5</v>
      </c>
      <c r="D34">
        <v>0.3</v>
      </c>
      <c r="E34">
        <v>-3.0000000000000001E-3</v>
      </c>
      <c r="F34">
        <f t="shared" si="12"/>
        <v>2.9430000000000001E-5</v>
      </c>
      <c r="I34">
        <f t="shared" si="13"/>
        <v>9.0300249999999999E-2</v>
      </c>
      <c r="J34">
        <f t="shared" si="14"/>
        <v>3.9240000000000004E-5</v>
      </c>
      <c r="K34">
        <f t="shared" si="15"/>
        <v>9.0300249999999999E-2</v>
      </c>
      <c r="L34">
        <f t="shared" si="16"/>
        <v>2.9430000000000001E-5</v>
      </c>
      <c r="V34" s="5">
        <f t="shared" si="17"/>
        <v>9.0300249999999999E-2</v>
      </c>
      <c r="W34" s="2">
        <f t="shared" si="18"/>
        <v>58.86</v>
      </c>
      <c r="X34" s="5">
        <f t="shared" si="19"/>
        <v>9.0300249999999999E-2</v>
      </c>
      <c r="Y34" s="2">
        <f t="shared" si="20"/>
        <v>68.67</v>
      </c>
      <c r="Z34" s="5">
        <f t="shared" si="21"/>
        <v>9.0300249999999999E-2</v>
      </c>
      <c r="AA34" s="2">
        <f t="shared" si="22"/>
        <v>-39.24</v>
      </c>
      <c r="AB34" s="5">
        <f t="shared" si="23"/>
        <v>9.0300249999999999E-2</v>
      </c>
      <c r="AC34" s="2">
        <f t="shared" si="24"/>
        <v>-29.43</v>
      </c>
      <c r="AD34" s="5">
        <f t="shared" si="25"/>
        <v>9.0300249999999999E-2</v>
      </c>
      <c r="AE34" s="2">
        <f t="shared" si="26"/>
        <v>676.8900000000001</v>
      </c>
      <c r="AF34" s="5">
        <f t="shared" si="27"/>
        <v>9.0300249999999999E-2</v>
      </c>
      <c r="AG34" s="2">
        <f t="shared" si="28"/>
        <v>794.61</v>
      </c>
    </row>
    <row r="35" spans="1:33" x14ac:dyDescent="0.3">
      <c r="A35">
        <v>0.4</v>
      </c>
      <c r="B35">
        <v>-6.0000000000000001E-3</v>
      </c>
      <c r="C35">
        <f t="shared" si="11"/>
        <v>5.8860000000000002E-5</v>
      </c>
      <c r="D35">
        <v>0.4</v>
      </c>
      <c r="E35">
        <v>-6.0000000000000001E-3</v>
      </c>
      <c r="F35">
        <f t="shared" si="12"/>
        <v>5.8860000000000002E-5</v>
      </c>
      <c r="I35">
        <f t="shared" si="13"/>
        <v>0.16305443999999999</v>
      </c>
      <c r="J35">
        <f t="shared" si="14"/>
        <v>5.8860000000000002E-5</v>
      </c>
      <c r="K35">
        <f t="shared" si="15"/>
        <v>0.16305443999999999</v>
      </c>
      <c r="L35">
        <f t="shared" si="16"/>
        <v>5.8860000000000002E-5</v>
      </c>
      <c r="V35" s="5">
        <f t="shared" si="17"/>
        <v>0.16305443999999999</v>
      </c>
      <c r="W35" s="2">
        <f t="shared" si="18"/>
        <v>107.91</v>
      </c>
      <c r="X35" s="5">
        <f t="shared" si="19"/>
        <v>0.16305443999999999</v>
      </c>
      <c r="Y35" s="2">
        <f t="shared" si="20"/>
        <v>117.72</v>
      </c>
      <c r="Z35" s="5">
        <f t="shared" si="21"/>
        <v>0.16305443999999999</v>
      </c>
      <c r="AA35" s="2">
        <f t="shared" si="22"/>
        <v>-58.86</v>
      </c>
      <c r="AB35" s="5">
        <f t="shared" si="23"/>
        <v>0.16305443999999999</v>
      </c>
      <c r="AC35" s="2">
        <f t="shared" si="24"/>
        <v>-58.86</v>
      </c>
      <c r="AD35" s="5">
        <f t="shared" si="25"/>
        <v>0.16305443999999999</v>
      </c>
      <c r="AE35" s="2">
        <f t="shared" si="26"/>
        <v>941.76</v>
      </c>
      <c r="AF35" s="5">
        <f t="shared" si="27"/>
        <v>0.16305443999999999</v>
      </c>
      <c r="AG35" s="2">
        <f t="shared" si="28"/>
        <v>1020.2399999999999</v>
      </c>
    </row>
    <row r="36" spans="1:33" x14ac:dyDescent="0.3">
      <c r="A36">
        <v>0.5</v>
      </c>
      <c r="B36">
        <v>-8.9999999999999993E-3</v>
      </c>
      <c r="C36">
        <f t="shared" si="11"/>
        <v>8.8289999999999997E-5</v>
      </c>
      <c r="D36">
        <v>0.5</v>
      </c>
      <c r="E36">
        <v>-8.9999999999999993E-3</v>
      </c>
      <c r="F36">
        <f t="shared" si="12"/>
        <v>8.8289999999999997E-5</v>
      </c>
      <c r="I36">
        <f t="shared" si="13"/>
        <v>0.24611521000000003</v>
      </c>
      <c r="J36">
        <f t="shared" si="14"/>
        <v>8.8289999999999997E-5</v>
      </c>
      <c r="K36">
        <f t="shared" si="15"/>
        <v>0.24611521000000003</v>
      </c>
      <c r="L36">
        <f t="shared" si="16"/>
        <v>8.8289999999999997E-5</v>
      </c>
      <c r="V36" s="5">
        <f t="shared" si="17"/>
        <v>0.24611521000000003</v>
      </c>
      <c r="W36" s="2">
        <f t="shared" si="18"/>
        <v>166.77</v>
      </c>
      <c r="X36" s="5">
        <f t="shared" si="19"/>
        <v>0.24611521000000003</v>
      </c>
      <c r="Y36" s="2">
        <f t="shared" si="20"/>
        <v>186.39000000000001</v>
      </c>
      <c r="Z36" s="5">
        <f t="shared" si="21"/>
        <v>0.24611521000000003</v>
      </c>
      <c r="AA36" s="2">
        <f t="shared" si="22"/>
        <v>-88.289999999999992</v>
      </c>
      <c r="AB36" s="5">
        <f t="shared" si="23"/>
        <v>0.24611521000000003</v>
      </c>
      <c r="AC36" s="2">
        <f t="shared" si="24"/>
        <v>-88.289999999999992</v>
      </c>
      <c r="AD36" s="5">
        <f t="shared" si="25"/>
        <v>0.24611521000000003</v>
      </c>
      <c r="AE36" s="2">
        <f t="shared" si="26"/>
        <v>1226.2500000000002</v>
      </c>
      <c r="AF36" s="5">
        <f t="shared" si="27"/>
        <v>0.24611521000000003</v>
      </c>
      <c r="AG36" s="2">
        <f t="shared" si="28"/>
        <v>1412.6399999999999</v>
      </c>
    </row>
    <row r="37" spans="1:33" x14ac:dyDescent="0.3">
      <c r="A37">
        <v>0.6</v>
      </c>
      <c r="B37">
        <v>-1.0999999999999999E-2</v>
      </c>
      <c r="C37">
        <f t="shared" si="11"/>
        <v>1.0791E-4</v>
      </c>
      <c r="D37">
        <v>0.6</v>
      </c>
      <c r="E37">
        <v>-1.0999999999999999E-2</v>
      </c>
      <c r="F37">
        <f t="shared" si="12"/>
        <v>1.0791E-4</v>
      </c>
      <c r="I37">
        <f t="shared" si="13"/>
        <v>0.36711481000000001</v>
      </c>
      <c r="J37">
        <f t="shared" si="14"/>
        <v>1.0791E-4</v>
      </c>
      <c r="K37">
        <f t="shared" si="15"/>
        <v>0.36711481000000001</v>
      </c>
      <c r="L37">
        <f t="shared" si="16"/>
        <v>1.0791E-4</v>
      </c>
      <c r="V37" s="5">
        <f t="shared" si="17"/>
        <v>0.36711481000000001</v>
      </c>
      <c r="W37" s="2">
        <f t="shared" si="18"/>
        <v>235.44</v>
      </c>
      <c r="X37" s="5">
        <f t="shared" si="19"/>
        <v>0.36711481000000001</v>
      </c>
      <c r="Y37" s="2">
        <f t="shared" si="20"/>
        <v>235.44</v>
      </c>
      <c r="Z37" s="5">
        <f t="shared" si="21"/>
        <v>0.36711481000000001</v>
      </c>
      <c r="AA37" s="2">
        <f t="shared" si="22"/>
        <v>-107.91</v>
      </c>
      <c r="AB37" s="5">
        <f t="shared" si="23"/>
        <v>0.36711481000000001</v>
      </c>
      <c r="AC37" s="2">
        <f t="shared" si="24"/>
        <v>-107.91</v>
      </c>
      <c r="AD37" s="5">
        <f t="shared" si="25"/>
        <v>0.36711481000000001</v>
      </c>
      <c r="AE37" s="2">
        <f t="shared" si="26"/>
        <v>1481.31</v>
      </c>
      <c r="AF37" s="5">
        <f t="shared" si="27"/>
        <v>0.36711481000000001</v>
      </c>
      <c r="AG37" s="2">
        <f t="shared" si="28"/>
        <v>1697.1299999999999</v>
      </c>
    </row>
    <row r="38" spans="1:33" x14ac:dyDescent="0.3">
      <c r="A38">
        <v>0.7</v>
      </c>
      <c r="B38">
        <v>-1.4999999999999999E-2</v>
      </c>
      <c r="C38">
        <f t="shared" si="11"/>
        <v>1.4715E-4</v>
      </c>
      <c r="D38">
        <v>0.7</v>
      </c>
      <c r="E38">
        <v>-1.4999999999999999E-2</v>
      </c>
      <c r="F38">
        <f t="shared" si="12"/>
        <v>1.4715E-4</v>
      </c>
      <c r="I38">
        <f t="shared" si="13"/>
        <v>0.46362480999999994</v>
      </c>
      <c r="J38">
        <f t="shared" si="14"/>
        <v>1.4715E-4</v>
      </c>
      <c r="K38">
        <f t="shared" si="15"/>
        <v>0.46362480999999994</v>
      </c>
      <c r="L38">
        <f t="shared" si="16"/>
        <v>1.4715E-4</v>
      </c>
      <c r="V38" s="5">
        <f t="shared" si="17"/>
        <v>0.46362480999999994</v>
      </c>
      <c r="W38" s="2">
        <f t="shared" si="18"/>
        <v>313.91999999999996</v>
      </c>
      <c r="X38" s="5">
        <f t="shared" si="19"/>
        <v>0.46362480999999994</v>
      </c>
      <c r="Y38" s="2">
        <f t="shared" si="20"/>
        <v>284.49</v>
      </c>
      <c r="Z38" s="5">
        <f t="shared" si="21"/>
        <v>0.46362480999999994</v>
      </c>
      <c r="AA38" s="2">
        <f t="shared" si="22"/>
        <v>-147.15</v>
      </c>
      <c r="AB38" s="5">
        <f t="shared" si="23"/>
        <v>0.46362480999999994</v>
      </c>
      <c r="AC38" s="2">
        <f t="shared" si="24"/>
        <v>-147.15</v>
      </c>
      <c r="AD38" s="5">
        <f t="shared" si="25"/>
        <v>0.46362480999999994</v>
      </c>
      <c r="AE38" s="2">
        <f t="shared" si="26"/>
        <v>1834.47</v>
      </c>
      <c r="AF38" s="5">
        <f t="shared" si="27"/>
        <v>0.46362480999999994</v>
      </c>
      <c r="AG38" s="2">
        <f t="shared" si="28"/>
        <v>1952.19</v>
      </c>
    </row>
    <row r="39" spans="1:33" x14ac:dyDescent="0.3">
      <c r="A39">
        <v>0.8</v>
      </c>
      <c r="B39">
        <v>-1.7999999999999999E-2</v>
      </c>
      <c r="C39">
        <f t="shared" si="11"/>
        <v>1.7657999999999999E-4</v>
      </c>
      <c r="D39">
        <v>0.8</v>
      </c>
      <c r="E39">
        <v>-1.9E-2</v>
      </c>
      <c r="F39">
        <f t="shared" si="12"/>
        <v>1.8639000000000001E-4</v>
      </c>
      <c r="I39">
        <f t="shared" si="13"/>
        <v>0.57577743999999986</v>
      </c>
      <c r="J39">
        <f t="shared" si="14"/>
        <v>1.7657999999999999E-4</v>
      </c>
      <c r="K39">
        <f t="shared" si="15"/>
        <v>0.57577743999999986</v>
      </c>
      <c r="L39">
        <f t="shared" si="16"/>
        <v>1.8639000000000001E-4</v>
      </c>
      <c r="V39" s="5">
        <f t="shared" si="17"/>
        <v>0.57577743999999986</v>
      </c>
      <c r="W39" s="2">
        <f t="shared" si="18"/>
        <v>382.59000000000003</v>
      </c>
      <c r="X39" s="5">
        <f t="shared" si="19"/>
        <v>0.57577743999999986</v>
      </c>
      <c r="Y39" s="2">
        <f t="shared" si="20"/>
        <v>412.0200000000001</v>
      </c>
      <c r="Z39" s="5">
        <f t="shared" si="21"/>
        <v>0.57577743999999986</v>
      </c>
      <c r="AA39" s="2">
        <f t="shared" si="22"/>
        <v>-176.57999999999998</v>
      </c>
      <c r="AB39" s="5">
        <f t="shared" si="23"/>
        <v>0.57577743999999986</v>
      </c>
      <c r="AC39" s="2">
        <f t="shared" si="24"/>
        <v>-186.39000000000001</v>
      </c>
      <c r="AD39" s="5">
        <f t="shared" si="25"/>
        <v>0.57577743999999986</v>
      </c>
      <c r="AE39" s="2">
        <f t="shared" si="26"/>
        <v>2050.29</v>
      </c>
      <c r="AF39" s="5">
        <f t="shared" si="27"/>
        <v>0.57577743999999986</v>
      </c>
      <c r="AG39" s="2">
        <f t="shared" si="28"/>
        <v>2197.44</v>
      </c>
    </row>
    <row r="40" spans="1:33" x14ac:dyDescent="0.3">
      <c r="A40">
        <v>0.9</v>
      </c>
      <c r="B40">
        <v>-2.1999999999999999E-2</v>
      </c>
      <c r="C40">
        <f t="shared" si="11"/>
        <v>2.1582E-4</v>
      </c>
      <c r="D40">
        <v>0.9</v>
      </c>
      <c r="E40">
        <v>-2.4E-2</v>
      </c>
      <c r="F40">
        <f t="shared" si="12"/>
        <v>2.3544000000000001E-4</v>
      </c>
      <c r="I40">
        <f t="shared" si="13"/>
        <v>0.69039480999999991</v>
      </c>
      <c r="J40">
        <f t="shared" si="14"/>
        <v>2.1582E-4</v>
      </c>
      <c r="K40">
        <f t="shared" si="15"/>
        <v>0.69039480999999991</v>
      </c>
      <c r="L40">
        <f t="shared" si="16"/>
        <v>2.3544000000000001E-4</v>
      </c>
      <c r="V40" s="5">
        <f t="shared" si="17"/>
        <v>0.69039480999999991</v>
      </c>
      <c r="W40" s="2">
        <f t="shared" si="18"/>
        <v>470.88</v>
      </c>
      <c r="X40" s="5">
        <f t="shared" si="19"/>
        <v>0.69039480999999991</v>
      </c>
      <c r="Y40" s="2">
        <f t="shared" si="20"/>
        <v>510.11999999999995</v>
      </c>
      <c r="Z40" s="5">
        <f t="shared" si="21"/>
        <v>0.69039480999999991</v>
      </c>
      <c r="AA40" s="2">
        <f t="shared" si="22"/>
        <v>-215.82</v>
      </c>
      <c r="AB40" s="5">
        <f t="shared" si="23"/>
        <v>0.69039480999999991</v>
      </c>
      <c r="AC40" s="2">
        <f t="shared" si="24"/>
        <v>-235.44</v>
      </c>
      <c r="AD40" s="5">
        <f t="shared" si="25"/>
        <v>0.69039480999999991</v>
      </c>
      <c r="AE40" s="2">
        <f t="shared" si="26"/>
        <v>2344.59</v>
      </c>
      <c r="AF40" s="5">
        <f t="shared" si="27"/>
        <v>0.69039480999999991</v>
      </c>
      <c r="AG40" s="2">
        <f t="shared" si="28"/>
        <v>2403.4500000000003</v>
      </c>
    </row>
    <row r="41" spans="1:33" x14ac:dyDescent="0.3">
      <c r="A41">
        <v>1</v>
      </c>
      <c r="B41">
        <v>-2.7E-2</v>
      </c>
      <c r="C41">
        <f t="shared" si="11"/>
        <v>2.6487E-4</v>
      </c>
      <c r="D41">
        <v>1</v>
      </c>
      <c r="E41">
        <v>-2.8000000000000001E-2</v>
      </c>
      <c r="F41">
        <f t="shared" si="12"/>
        <v>2.7468000000000002E-4</v>
      </c>
      <c r="I41">
        <f t="shared" si="13"/>
        <v>0.79227800999999998</v>
      </c>
      <c r="J41">
        <f t="shared" si="14"/>
        <v>2.6487E-4</v>
      </c>
      <c r="K41">
        <f t="shared" si="15"/>
        <v>0.79227800999999998</v>
      </c>
      <c r="L41">
        <f t="shared" si="16"/>
        <v>2.7468000000000002E-4</v>
      </c>
      <c r="V41" s="5">
        <f t="shared" si="17"/>
        <v>0.79227800999999998</v>
      </c>
      <c r="W41" s="2">
        <f t="shared" si="18"/>
        <v>549.36</v>
      </c>
      <c r="X41" s="5">
        <f t="shared" si="19"/>
        <v>0.79227800999999998</v>
      </c>
      <c r="Y41" s="2">
        <f t="shared" si="20"/>
        <v>568.98</v>
      </c>
      <c r="Z41" s="5">
        <f t="shared" si="21"/>
        <v>0.79227800999999998</v>
      </c>
      <c r="AA41" s="2">
        <f t="shared" si="22"/>
        <v>-264.87</v>
      </c>
      <c r="AB41" s="5">
        <f t="shared" si="23"/>
        <v>0.79227800999999998</v>
      </c>
      <c r="AC41" s="2">
        <f t="shared" si="24"/>
        <v>-274.68</v>
      </c>
      <c r="AD41" s="5">
        <f t="shared" si="25"/>
        <v>0.79227800999999998</v>
      </c>
      <c r="AE41" s="2">
        <f t="shared" si="26"/>
        <v>2511.3599999999997</v>
      </c>
      <c r="AF41" s="5">
        <f t="shared" si="27"/>
        <v>0.79227800999999998</v>
      </c>
      <c r="AG41" s="2">
        <f t="shared" si="28"/>
        <v>2599.65</v>
      </c>
    </row>
    <row r="42" spans="1:33" x14ac:dyDescent="0.3">
      <c r="A42">
        <v>1.1000000000000001</v>
      </c>
      <c r="B42">
        <v>-3.1E-2</v>
      </c>
      <c r="C42">
        <f t="shared" si="11"/>
        <v>3.0411000000000001E-4</v>
      </c>
      <c r="D42">
        <v>1.1000000000000001</v>
      </c>
      <c r="E42">
        <v>-3.1E-2</v>
      </c>
      <c r="F42">
        <f t="shared" si="12"/>
        <v>3.0411000000000001E-4</v>
      </c>
      <c r="I42">
        <f t="shared" si="13"/>
        <v>0.90554256</v>
      </c>
      <c r="J42">
        <f t="shared" si="14"/>
        <v>3.0411000000000001E-4</v>
      </c>
      <c r="K42">
        <f t="shared" si="15"/>
        <v>0.90554256</v>
      </c>
      <c r="L42">
        <f t="shared" si="16"/>
        <v>3.0411000000000001E-4</v>
      </c>
      <c r="V42" s="5">
        <f t="shared" si="17"/>
        <v>0.90554256</v>
      </c>
      <c r="W42" s="2">
        <f t="shared" si="18"/>
        <v>647.46</v>
      </c>
      <c r="X42" s="5">
        <f t="shared" si="19"/>
        <v>0.90554256</v>
      </c>
      <c r="Y42" s="2">
        <f t="shared" si="20"/>
        <v>647.46</v>
      </c>
      <c r="Z42" s="5">
        <f t="shared" si="21"/>
        <v>0.90554256</v>
      </c>
      <c r="AA42" s="2">
        <f t="shared" si="22"/>
        <v>-304.11</v>
      </c>
      <c r="AB42" s="5">
        <f t="shared" si="23"/>
        <v>0.90554256</v>
      </c>
      <c r="AC42" s="2">
        <f t="shared" si="24"/>
        <v>-304.11</v>
      </c>
      <c r="AD42" s="5">
        <f t="shared" si="25"/>
        <v>0.90554256</v>
      </c>
      <c r="AE42" s="2">
        <f t="shared" si="26"/>
        <v>2736.9900000000002</v>
      </c>
      <c r="AF42" s="5">
        <f t="shared" si="27"/>
        <v>0.90554256</v>
      </c>
      <c r="AG42" s="2">
        <f t="shared" si="28"/>
        <v>2736.9900000000002</v>
      </c>
    </row>
    <row r="45" spans="1:33" x14ac:dyDescent="0.3">
      <c r="A45" t="s">
        <v>9</v>
      </c>
      <c r="V45">
        <v>699.59982000000002</v>
      </c>
      <c r="W45">
        <v>6.6125600000000002</v>
      </c>
      <c r="Z45" s="5">
        <f>Z32</f>
        <v>1.071225E-2</v>
      </c>
      <c r="AA45">
        <f>AA32*-1</f>
        <v>9.81</v>
      </c>
      <c r="AB45" s="5">
        <f>AB32</f>
        <v>1.071225E-2</v>
      </c>
      <c r="AC45">
        <f>AC32*-1</f>
        <v>9.81</v>
      </c>
      <c r="AF45">
        <v>434.33803999999998</v>
      </c>
      <c r="AG45">
        <v>64.318929999999995</v>
      </c>
    </row>
    <row r="46" spans="1:33" x14ac:dyDescent="0.3">
      <c r="A46" t="s">
        <v>0</v>
      </c>
      <c r="B46" t="s">
        <v>5</v>
      </c>
      <c r="C46" t="s">
        <v>6</v>
      </c>
      <c r="D46" t="s">
        <v>0</v>
      </c>
      <c r="E46" t="s">
        <v>5</v>
      </c>
      <c r="F46" t="s">
        <v>6</v>
      </c>
      <c r="I46" t="s">
        <v>7</v>
      </c>
      <c r="J46" t="s">
        <v>6</v>
      </c>
      <c r="K46" t="s">
        <v>7</v>
      </c>
      <c r="L46" t="s">
        <v>6</v>
      </c>
      <c r="Z46" s="5">
        <f t="shared" ref="Z46:Z55" si="29">Z33</f>
        <v>4.0320640000000005E-2</v>
      </c>
      <c r="AA46">
        <f t="shared" ref="AA46:AA55" si="30">AA33*-1</f>
        <v>19.62</v>
      </c>
      <c r="AB46" s="5">
        <f t="shared" ref="AB46:AB55" si="31">AB33</f>
        <v>4.0320640000000005E-2</v>
      </c>
      <c r="AC46">
        <f t="shared" ref="AC46:AC55" si="32">AC33*-1</f>
        <v>29.43</v>
      </c>
      <c r="AF46">
        <v>2777.9753999999998</v>
      </c>
      <c r="AG46">
        <v>129.75979000000001</v>
      </c>
    </row>
    <row r="47" spans="1:33" x14ac:dyDescent="0.3">
      <c r="A47">
        <v>0.1</v>
      </c>
      <c r="B47">
        <v>8.9999999999999993E-3</v>
      </c>
      <c r="C47">
        <f>B47/1000*$G$7</f>
        <v>8.8289999999999997E-5</v>
      </c>
      <c r="D47">
        <v>0.1</v>
      </c>
      <c r="E47">
        <v>1.7999999999999999E-2</v>
      </c>
      <c r="F47">
        <f>E47/1000*$G$7</f>
        <v>1.7657999999999999E-4</v>
      </c>
      <c r="I47">
        <f>C2^2</f>
        <v>1.071225E-2</v>
      </c>
      <c r="J47">
        <f>C47</f>
        <v>8.8289999999999997E-5</v>
      </c>
      <c r="K47">
        <f>C2^2</f>
        <v>1.071225E-2</v>
      </c>
      <c r="L47">
        <f>F47</f>
        <v>1.7657999999999999E-4</v>
      </c>
      <c r="Z47" s="5">
        <f t="shared" si="29"/>
        <v>9.0300249999999999E-2</v>
      </c>
      <c r="AA47">
        <f t="shared" si="30"/>
        <v>39.24</v>
      </c>
      <c r="AB47" s="5">
        <f t="shared" si="31"/>
        <v>9.0300249999999999E-2</v>
      </c>
      <c r="AC47">
        <f t="shared" si="32"/>
        <v>29.43</v>
      </c>
    </row>
    <row r="48" spans="1:33" x14ac:dyDescent="0.3">
      <c r="A48">
        <v>0.2</v>
      </c>
      <c r="B48">
        <v>3.5000000000000003E-2</v>
      </c>
      <c r="C48">
        <f t="shared" ref="C48:C57" si="33">B48/1000*$G$7</f>
        <v>3.4335000000000008E-4</v>
      </c>
      <c r="D48">
        <v>0.2</v>
      </c>
      <c r="E48">
        <v>4.8000000000000001E-2</v>
      </c>
      <c r="F48">
        <f t="shared" ref="F48:F57" si="34">E48/1000*$G$7</f>
        <v>4.7088000000000002E-4</v>
      </c>
      <c r="I48">
        <f t="shared" ref="I48:I57" si="35">C3^2</f>
        <v>4.0320640000000005E-2</v>
      </c>
      <c r="J48">
        <f t="shared" ref="J48:J57" si="36">C48</f>
        <v>3.4335000000000008E-4</v>
      </c>
      <c r="K48">
        <f t="shared" ref="K48:K57" si="37">C3^2</f>
        <v>4.0320640000000005E-2</v>
      </c>
      <c r="L48">
        <f t="shared" ref="L48:L57" si="38">F48</f>
        <v>4.7088000000000002E-4</v>
      </c>
      <c r="Z48" s="5">
        <f t="shared" si="29"/>
        <v>0.16305443999999999</v>
      </c>
      <c r="AA48">
        <f t="shared" si="30"/>
        <v>58.86</v>
      </c>
      <c r="AB48" s="5">
        <f t="shared" si="31"/>
        <v>0.16305443999999999</v>
      </c>
      <c r="AC48">
        <f t="shared" si="32"/>
        <v>58.86</v>
      </c>
    </row>
    <row r="49" spans="1:29" x14ac:dyDescent="0.3">
      <c r="A49">
        <v>0.3</v>
      </c>
      <c r="B49">
        <v>6.9000000000000006E-2</v>
      </c>
      <c r="C49">
        <f t="shared" si="33"/>
        <v>6.7689000000000009E-4</v>
      </c>
      <c r="D49">
        <v>0.3</v>
      </c>
      <c r="E49">
        <v>8.1000000000000003E-2</v>
      </c>
      <c r="F49">
        <f t="shared" si="34"/>
        <v>7.9461000000000006E-4</v>
      </c>
      <c r="I49">
        <f t="shared" si="35"/>
        <v>9.0300249999999999E-2</v>
      </c>
      <c r="J49">
        <f t="shared" si="36"/>
        <v>6.7689000000000009E-4</v>
      </c>
      <c r="K49">
        <f t="shared" si="37"/>
        <v>9.0300249999999999E-2</v>
      </c>
      <c r="L49">
        <f t="shared" si="38"/>
        <v>7.9461000000000006E-4</v>
      </c>
      <c r="Z49" s="5">
        <f t="shared" si="29"/>
        <v>0.24611521000000003</v>
      </c>
      <c r="AA49">
        <f t="shared" si="30"/>
        <v>88.289999999999992</v>
      </c>
      <c r="AB49" s="5">
        <f t="shared" si="31"/>
        <v>0.24611521000000003</v>
      </c>
      <c r="AC49">
        <f t="shared" si="32"/>
        <v>88.289999999999992</v>
      </c>
    </row>
    <row r="50" spans="1:29" x14ac:dyDescent="0.3">
      <c r="A50">
        <v>0.4</v>
      </c>
      <c r="B50">
        <v>9.6000000000000002E-2</v>
      </c>
      <c r="C50">
        <f t="shared" si="33"/>
        <v>9.4176000000000004E-4</v>
      </c>
      <c r="D50">
        <v>0.4</v>
      </c>
      <c r="E50">
        <v>0.104</v>
      </c>
      <c r="F50">
        <f t="shared" si="34"/>
        <v>1.0202399999999999E-3</v>
      </c>
      <c r="I50">
        <f t="shared" si="35"/>
        <v>0.16305443999999999</v>
      </c>
      <c r="J50">
        <f t="shared" si="36"/>
        <v>9.4176000000000004E-4</v>
      </c>
      <c r="K50">
        <f t="shared" si="37"/>
        <v>0.16305443999999999</v>
      </c>
      <c r="L50">
        <f t="shared" si="38"/>
        <v>1.0202399999999999E-3</v>
      </c>
      <c r="Z50" s="5">
        <f t="shared" si="29"/>
        <v>0.36711481000000001</v>
      </c>
      <c r="AA50">
        <f t="shared" si="30"/>
        <v>107.91</v>
      </c>
      <c r="AB50" s="5">
        <f t="shared" si="31"/>
        <v>0.36711481000000001</v>
      </c>
      <c r="AC50">
        <f t="shared" si="32"/>
        <v>107.91</v>
      </c>
    </row>
    <row r="51" spans="1:29" x14ac:dyDescent="0.3">
      <c r="A51">
        <v>0.5</v>
      </c>
      <c r="B51">
        <v>0.125</v>
      </c>
      <c r="C51">
        <f t="shared" si="33"/>
        <v>1.2262500000000001E-3</v>
      </c>
      <c r="D51">
        <v>0.5</v>
      </c>
      <c r="E51">
        <v>0.14399999999999999</v>
      </c>
      <c r="F51">
        <f t="shared" si="34"/>
        <v>1.4126399999999999E-3</v>
      </c>
      <c r="I51">
        <f t="shared" si="35"/>
        <v>0.24611521000000003</v>
      </c>
      <c r="J51">
        <f t="shared" si="36"/>
        <v>1.2262500000000001E-3</v>
      </c>
      <c r="K51">
        <f t="shared" si="37"/>
        <v>0.24611521000000003</v>
      </c>
      <c r="L51">
        <f t="shared" si="38"/>
        <v>1.4126399999999999E-3</v>
      </c>
      <c r="Z51" s="5">
        <f t="shared" si="29"/>
        <v>0.46362480999999994</v>
      </c>
      <c r="AA51">
        <f t="shared" si="30"/>
        <v>147.15</v>
      </c>
      <c r="AB51" s="5">
        <f t="shared" si="31"/>
        <v>0.46362480999999994</v>
      </c>
      <c r="AC51">
        <f t="shared" si="32"/>
        <v>147.15</v>
      </c>
    </row>
    <row r="52" spans="1:29" x14ac:dyDescent="0.3">
      <c r="A52">
        <v>0.6</v>
      </c>
      <c r="B52">
        <v>0.151</v>
      </c>
      <c r="C52">
        <f t="shared" si="33"/>
        <v>1.48131E-3</v>
      </c>
      <c r="D52">
        <v>0.6</v>
      </c>
      <c r="E52">
        <v>0.17299999999999999</v>
      </c>
      <c r="F52">
        <f t="shared" si="34"/>
        <v>1.6971299999999998E-3</v>
      </c>
      <c r="I52">
        <f t="shared" si="35"/>
        <v>0.36711481000000001</v>
      </c>
      <c r="J52">
        <f t="shared" si="36"/>
        <v>1.48131E-3</v>
      </c>
      <c r="K52">
        <f t="shared" si="37"/>
        <v>0.36711481000000001</v>
      </c>
      <c r="L52">
        <f t="shared" si="38"/>
        <v>1.6971299999999998E-3</v>
      </c>
      <c r="Z52" s="5">
        <f t="shared" si="29"/>
        <v>0.57577743999999986</v>
      </c>
      <c r="AA52">
        <f t="shared" si="30"/>
        <v>176.57999999999998</v>
      </c>
      <c r="AB52" s="5">
        <f t="shared" si="31"/>
        <v>0.57577743999999986</v>
      </c>
      <c r="AC52">
        <f t="shared" si="32"/>
        <v>186.39000000000001</v>
      </c>
    </row>
    <row r="53" spans="1:29" x14ac:dyDescent="0.3">
      <c r="A53">
        <v>0.7</v>
      </c>
      <c r="B53">
        <v>0.187</v>
      </c>
      <c r="C53">
        <f t="shared" si="33"/>
        <v>1.8344699999999999E-3</v>
      </c>
      <c r="D53">
        <v>0.7</v>
      </c>
      <c r="E53">
        <v>0.19900000000000001</v>
      </c>
      <c r="F53">
        <f t="shared" si="34"/>
        <v>1.9521900000000001E-3</v>
      </c>
      <c r="I53">
        <f t="shared" si="35"/>
        <v>0.46362480999999994</v>
      </c>
      <c r="J53">
        <f t="shared" si="36"/>
        <v>1.8344699999999999E-3</v>
      </c>
      <c r="K53">
        <f t="shared" si="37"/>
        <v>0.46362480999999994</v>
      </c>
      <c r="L53">
        <f t="shared" si="38"/>
        <v>1.9521900000000001E-3</v>
      </c>
      <c r="Z53" s="5">
        <f t="shared" si="29"/>
        <v>0.69039480999999991</v>
      </c>
      <c r="AA53">
        <f t="shared" si="30"/>
        <v>215.82</v>
      </c>
      <c r="AB53" s="5">
        <f t="shared" si="31"/>
        <v>0.69039480999999991</v>
      </c>
      <c r="AC53">
        <f t="shared" si="32"/>
        <v>235.44</v>
      </c>
    </row>
    <row r="54" spans="1:29" x14ac:dyDescent="0.3">
      <c r="A54">
        <v>0.8</v>
      </c>
      <c r="B54">
        <v>0.20899999999999999</v>
      </c>
      <c r="C54">
        <f t="shared" si="33"/>
        <v>2.0502899999999998E-3</v>
      </c>
      <c r="D54">
        <v>0.8</v>
      </c>
      <c r="E54">
        <v>0.224</v>
      </c>
      <c r="F54">
        <f t="shared" si="34"/>
        <v>2.1974400000000002E-3</v>
      </c>
      <c r="I54">
        <f t="shared" si="35"/>
        <v>0.57577743999999986</v>
      </c>
      <c r="J54">
        <f t="shared" si="36"/>
        <v>2.0502899999999998E-3</v>
      </c>
      <c r="K54">
        <f t="shared" si="37"/>
        <v>0.57577743999999986</v>
      </c>
      <c r="L54">
        <f t="shared" si="38"/>
        <v>2.1974400000000002E-3</v>
      </c>
      <c r="Z54" s="5">
        <f t="shared" si="29"/>
        <v>0.79227800999999998</v>
      </c>
      <c r="AA54">
        <f t="shared" si="30"/>
        <v>264.87</v>
      </c>
      <c r="AB54" s="5">
        <f t="shared" si="31"/>
        <v>0.79227800999999998</v>
      </c>
      <c r="AC54">
        <f t="shared" si="32"/>
        <v>274.68</v>
      </c>
    </row>
    <row r="55" spans="1:29" x14ac:dyDescent="0.3">
      <c r="A55">
        <v>0.9</v>
      </c>
      <c r="B55">
        <v>0.23899999999999999</v>
      </c>
      <c r="C55">
        <f t="shared" si="33"/>
        <v>2.3445900000000001E-3</v>
      </c>
      <c r="D55">
        <v>0.9</v>
      </c>
      <c r="E55">
        <v>0.245</v>
      </c>
      <c r="F55">
        <f t="shared" si="34"/>
        <v>2.4034500000000001E-3</v>
      </c>
      <c r="I55">
        <f t="shared" si="35"/>
        <v>0.69039480999999991</v>
      </c>
      <c r="J55">
        <f t="shared" si="36"/>
        <v>2.3445900000000001E-3</v>
      </c>
      <c r="K55">
        <f t="shared" si="37"/>
        <v>0.69039480999999991</v>
      </c>
      <c r="L55">
        <f t="shared" si="38"/>
        <v>2.4034500000000001E-3</v>
      </c>
      <c r="Z55" s="5">
        <f t="shared" si="29"/>
        <v>0.90554256</v>
      </c>
      <c r="AA55">
        <f t="shared" si="30"/>
        <v>304.11</v>
      </c>
      <c r="AB55" s="5">
        <f t="shared" si="31"/>
        <v>0.90554256</v>
      </c>
      <c r="AC55">
        <f t="shared" si="32"/>
        <v>304.11</v>
      </c>
    </row>
    <row r="56" spans="1:29" x14ac:dyDescent="0.3">
      <c r="A56">
        <v>1</v>
      </c>
      <c r="B56">
        <v>0.25600000000000001</v>
      </c>
      <c r="C56">
        <f t="shared" si="33"/>
        <v>2.5113599999999998E-3</v>
      </c>
      <c r="D56">
        <v>1</v>
      </c>
      <c r="E56">
        <v>0.26500000000000001</v>
      </c>
      <c r="F56">
        <f t="shared" si="34"/>
        <v>2.5996500000000002E-3</v>
      </c>
      <c r="I56">
        <f t="shared" si="35"/>
        <v>0.79227800999999998</v>
      </c>
      <c r="J56">
        <f t="shared" si="36"/>
        <v>2.5113599999999998E-3</v>
      </c>
      <c r="K56">
        <f t="shared" si="37"/>
        <v>0.79227800999999998</v>
      </c>
      <c r="L56">
        <f t="shared" si="38"/>
        <v>2.5996500000000002E-3</v>
      </c>
    </row>
    <row r="57" spans="1:29" x14ac:dyDescent="0.3">
      <c r="A57">
        <v>1.1000000000000001</v>
      </c>
      <c r="B57">
        <v>0.27900000000000003</v>
      </c>
      <c r="C57">
        <f t="shared" si="33"/>
        <v>2.7369900000000003E-3</v>
      </c>
      <c r="D57">
        <v>1.1000000000000001</v>
      </c>
      <c r="E57">
        <v>0.27900000000000003</v>
      </c>
      <c r="F57">
        <f t="shared" si="34"/>
        <v>2.7369900000000003E-3</v>
      </c>
      <c r="I57">
        <f t="shared" si="35"/>
        <v>0.90554256</v>
      </c>
      <c r="J57">
        <f t="shared" si="36"/>
        <v>2.7369900000000003E-3</v>
      </c>
      <c r="K57">
        <f t="shared" si="37"/>
        <v>0.90554256</v>
      </c>
      <c r="L57">
        <f t="shared" si="38"/>
        <v>2.7369900000000003E-3</v>
      </c>
      <c r="Z57">
        <v>330.32341000000002</v>
      </c>
      <c r="AA57">
        <v>3.8415900000000001</v>
      </c>
    </row>
    <row r="59" spans="1:29" x14ac:dyDescent="0.3">
      <c r="V59" s="3" t="s">
        <v>4</v>
      </c>
      <c r="W59" s="3"/>
      <c r="X59" s="3" t="s">
        <v>8</v>
      </c>
      <c r="Y59" s="3"/>
      <c r="Z59" s="3" t="s">
        <v>12</v>
      </c>
      <c r="AA59" s="3"/>
    </row>
    <row r="60" spans="1:29" x14ac:dyDescent="0.3">
      <c r="V60" t="s">
        <v>18</v>
      </c>
      <c r="W60" s="4">
        <f>V45</f>
        <v>699.59982000000002</v>
      </c>
      <c r="X60" s="4" t="s">
        <v>18</v>
      </c>
      <c r="Y60" s="4">
        <f>-Z57</f>
        <v>-330.32341000000002</v>
      </c>
      <c r="Z60" s="4" t="s">
        <v>18</v>
      </c>
      <c r="AA60" s="4">
        <f>AF46</f>
        <v>2777.9753999999998</v>
      </c>
    </row>
    <row r="61" spans="1:29" x14ac:dyDescent="0.3">
      <c r="R61">
        <f>4*PI()*10^-7</f>
        <v>1.2566370614359173E-6</v>
      </c>
      <c r="V61" t="s">
        <v>17</v>
      </c>
      <c r="W61" s="4">
        <f>23</f>
        <v>23</v>
      </c>
      <c r="X61" s="4" t="s">
        <v>17</v>
      </c>
      <c r="Y61" s="4">
        <v>19</v>
      </c>
      <c r="Z61" s="4" t="s">
        <v>17</v>
      </c>
      <c r="AA61" s="4">
        <v>385</v>
      </c>
    </row>
    <row r="62" spans="1:29" x14ac:dyDescent="0.3">
      <c r="R62">
        <f>0.005^2*PI()</f>
        <v>7.8539816339744827E-5</v>
      </c>
    </row>
    <row r="63" spans="1:29" x14ac:dyDescent="0.3">
      <c r="W63">
        <f>2*R61*W60*10^-6/R62</f>
        <v>2.2387194240000001E-5</v>
      </c>
      <c r="X63">
        <f>2*R61*Y60*10^-6/R62</f>
        <v>-1.0570349120000001E-5</v>
      </c>
      <c r="Y63">
        <f>2*R61*AA60*10^-6/R62</f>
        <v>8.8895212800000001E-5</v>
      </c>
    </row>
    <row r="64" spans="1:29" x14ac:dyDescent="0.3">
      <c r="W64">
        <f>W63*10^5</f>
        <v>2.2387194240000001</v>
      </c>
      <c r="X64">
        <f>X63*10^5</f>
        <v>-1.0570349120000002</v>
      </c>
      <c r="Y64">
        <f>Y63*10^5</f>
        <v>8.8895212800000003</v>
      </c>
    </row>
    <row r="65" spans="22:25" x14ac:dyDescent="0.3">
      <c r="W65">
        <f>W64*W61/W60</f>
        <v>7.3599999999999999E-2</v>
      </c>
      <c r="X65">
        <f>X64*Y61/Y60</f>
        <v>6.0800000000000007E-2</v>
      </c>
      <c r="Y65">
        <f>Y64*AA61/AA60</f>
        <v>1.232</v>
      </c>
    </row>
    <row r="67" spans="22:25" x14ac:dyDescent="0.3">
      <c r="V67" t="s">
        <v>19</v>
      </c>
      <c r="W67" t="s">
        <v>4</v>
      </c>
      <c r="X67" t="s">
        <v>8</v>
      </c>
      <c r="Y67" t="s">
        <v>9</v>
      </c>
    </row>
    <row r="68" spans="22:25" x14ac:dyDescent="0.3">
      <c r="V68" t="s">
        <v>20</v>
      </c>
      <c r="W68" s="1">
        <f>W64</f>
        <v>2.2387194240000001</v>
      </c>
      <c r="X68" s="1">
        <f t="shared" ref="X68:Y69" si="39">X64</f>
        <v>-1.0570349120000002</v>
      </c>
      <c r="Y68" s="1">
        <f t="shared" si="39"/>
        <v>8.8895212800000003</v>
      </c>
    </row>
    <row r="69" spans="22:25" x14ac:dyDescent="0.3">
      <c r="V69" t="s">
        <v>21</v>
      </c>
      <c r="W69" s="1">
        <v>0.19</v>
      </c>
      <c r="X69" s="1">
        <v>0.15</v>
      </c>
      <c r="Y69" s="1">
        <f t="shared" si="39"/>
        <v>1.232</v>
      </c>
    </row>
  </sheetData>
  <mergeCells count="22">
    <mergeCell ref="X30:Y30"/>
    <mergeCell ref="Z30:AA30"/>
    <mergeCell ref="AB30:AC30"/>
    <mergeCell ref="AD30:AE30"/>
    <mergeCell ref="AF30:AG30"/>
    <mergeCell ref="V12:W12"/>
    <mergeCell ref="V59:W59"/>
    <mergeCell ref="X59:Y59"/>
    <mergeCell ref="Z59:AA59"/>
    <mergeCell ref="V14:Y14"/>
    <mergeCell ref="Z14:AC14"/>
    <mergeCell ref="AD14:AG14"/>
    <mergeCell ref="V29:Y29"/>
    <mergeCell ref="Z29:AC29"/>
    <mergeCell ref="AD29:AG29"/>
    <mergeCell ref="V30:W30"/>
    <mergeCell ref="V15:W15"/>
    <mergeCell ref="X15:Y15"/>
    <mergeCell ref="Z15:AA15"/>
    <mergeCell ref="AB15:AC15"/>
    <mergeCell ref="AD15:AE15"/>
    <mergeCell ref="AF15:A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350-0BD8-4A5B-9B6A-6A49CDC9B4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2021-11-25T13:32:40Z</dcterms:created>
  <dcterms:modified xsi:type="dcterms:W3CDTF">2021-11-26T19:46:43Z</dcterms:modified>
</cp:coreProperties>
</file>