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kocj030\Desktop\"/>
    </mc:Choice>
  </mc:AlternateContent>
  <xr:revisionPtr revIDLastSave="0" documentId="8_{D1192224-F23C-4608-9C3E-551ADF194064}" xr6:coauthVersionLast="47" xr6:coauthVersionMax="47" xr10:uidLastSave="{00000000-0000-0000-0000-000000000000}"/>
  <bookViews>
    <workbookView xWindow="14400" yWindow="0" windowWidth="14400" windowHeight="15600" xr2:uid="{B98E82A6-D010-45DD-8F62-E79AA3758CD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1" l="1"/>
  <c r="F77" i="1"/>
  <c r="D76" i="1"/>
  <c r="D55" i="1" a="1"/>
  <c r="D55" i="1" s="1"/>
  <c r="D54" i="1" a="1"/>
  <c r="D54" i="1" s="1"/>
  <c r="D53" i="1" a="1"/>
  <c r="D53" i="1" s="1"/>
  <c r="D52" i="1" a="1"/>
  <c r="D52" i="1" s="1"/>
  <c r="H39" i="1" a="1"/>
  <c r="H39" i="1" s="1"/>
  <c r="H35" i="1" a="1"/>
  <c r="H35" i="1" s="1"/>
  <c r="H33" i="1" a="1"/>
  <c r="H33" i="1" s="1"/>
  <c r="H34" i="1" a="1"/>
  <c r="H34" i="1" s="1"/>
  <c r="H31" i="1" a="1"/>
  <c r="H31" i="1" s="1"/>
  <c r="H30" i="1" a="1"/>
  <c r="H30" i="1" s="1"/>
  <c r="H29" i="1" a="1"/>
  <c r="H29" i="1" s="1"/>
  <c r="D27" i="1" a="1"/>
  <c r="D27" i="1" s="1"/>
  <c r="D28" i="1" s="1" a="1"/>
  <c r="D28" i="1" s="1"/>
  <c r="D29" i="1" s="1" a="1"/>
  <c r="D29" i="1" s="1"/>
  <c r="D30" i="1" s="1" a="1"/>
  <c r="D30" i="1" s="1"/>
  <c r="D31" i="1" s="1" a="1"/>
  <c r="D31" i="1" s="1"/>
  <c r="D32" i="1" s="1" a="1"/>
  <c r="D32" i="1" s="1"/>
  <c r="D33" i="1" s="1" a="1"/>
  <c r="D33" i="1" s="1"/>
  <c r="D34" i="1" s="1" a="1"/>
  <c r="D34" i="1" s="1"/>
  <c r="D35" i="1" s="1" a="1"/>
  <c r="D35" i="1" s="1"/>
  <c r="D36" i="1" s="1" a="1"/>
  <c r="D36" i="1" s="1"/>
  <c r="D26" i="1" a="1"/>
  <c r="D26" i="1" s="1"/>
  <c r="D25" i="1" a="1"/>
  <c r="D25" i="1" s="1"/>
  <c r="D24" i="1" a="1"/>
  <c r="D24" i="1" s="1"/>
  <c r="D23" i="1" a="1"/>
  <c r="D23" i="1" s="1"/>
  <c r="I11" i="1"/>
  <c r="I10" i="1"/>
  <c r="I4" i="1"/>
  <c r="I5" i="1"/>
  <c r="I6" i="1"/>
  <c r="I7" i="1"/>
  <c r="I8" i="1"/>
  <c r="G8" i="1"/>
  <c r="G7" i="1"/>
  <c r="G6" i="1"/>
  <c r="G5" i="1"/>
  <c r="G4" i="1"/>
  <c r="F8" i="1"/>
  <c r="F7" i="1"/>
  <c r="F6" i="1"/>
  <c r="F5" i="1"/>
  <c r="F4" i="1"/>
  <c r="E4" i="1"/>
  <c r="E5" i="1"/>
  <c r="E6" i="1"/>
  <c r="E7" i="1"/>
  <c r="E8" i="1"/>
  <c r="H38" i="1" l="1" a="1"/>
  <c r="H38" i="1" s="1"/>
  <c r="H37" i="1" a="1"/>
  <c r="H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<sst xmlns="http://schemas.openxmlformats.org/spreadsheetml/2006/main" count="76" uniqueCount="60">
  <si>
    <t>n</t>
  </si>
  <si>
    <t>k</t>
  </si>
  <si>
    <t>p</t>
  </si>
  <si>
    <t>P</t>
  </si>
  <si>
    <t>komb</t>
  </si>
  <si>
    <t>p^k</t>
  </si>
  <si>
    <t>(1-p)^(n-k)</t>
  </si>
  <si>
    <t>P(X)</t>
  </si>
  <si>
    <t>%</t>
  </si>
  <si>
    <t>SUM</t>
  </si>
  <si>
    <t>S</t>
  </si>
  <si>
    <t>OV</t>
  </si>
  <si>
    <t>po</t>
  </si>
  <si>
    <t>ut</t>
  </si>
  <si>
    <t>st</t>
  </si>
  <si>
    <t>ct</t>
  </si>
  <si>
    <t>pa</t>
  </si>
  <si>
    <t>p0</t>
  </si>
  <si>
    <t>p1</t>
  </si>
  <si>
    <t>p2</t>
  </si>
  <si>
    <t>p3</t>
  </si>
  <si>
    <t>p4</t>
  </si>
  <si>
    <t>ustaleni</t>
  </si>
  <si>
    <t>p1 = 0,7p1 + 0,5p2 + 0,7p3</t>
  </si>
  <si>
    <t>p2 = 0,2p1</t>
  </si>
  <si>
    <t>p3 = 0,1p1 + 0,5p2 + 0,3p3</t>
  </si>
  <si>
    <t>p1+p2+p3 = 1</t>
  </si>
  <si>
    <t>b</t>
  </si>
  <si>
    <t>pi1</t>
  </si>
  <si>
    <t>pi2</t>
  </si>
  <si>
    <t>pi3</t>
  </si>
  <si>
    <t>JEM</t>
  </si>
  <si>
    <t>A</t>
  </si>
  <si>
    <t>B</t>
  </si>
  <si>
    <t>C</t>
  </si>
  <si>
    <t>hlad</t>
  </si>
  <si>
    <t>absorbcni stav ===&gt;</t>
  </si>
  <si>
    <t xml:space="preserve">Intenzita vstupu </t>
  </si>
  <si>
    <t>λ</t>
  </si>
  <si>
    <t xml:space="preserve">Intenzita obsluhy </t>
  </si>
  <si>
    <t>μ</t>
  </si>
  <si>
    <t xml:space="preserve">Intenzita provozu </t>
  </si>
  <si>
    <t xml:space="preserve">Průměrný počet jednotek v systému </t>
  </si>
  <si>
    <t xml:space="preserve">Průměrný počet jednotek ve frontě </t>
  </si>
  <si>
    <t xml:space="preserve">Průměrná doba, kterou jednotka stráví v systému </t>
  </si>
  <si>
    <t xml:space="preserve">Průměrná doba strávená jednotkou ve frontě </t>
  </si>
  <si>
    <t xml:space="preserve">Pravděpodobnost, že jednotka nebude čekat </t>
  </si>
  <si>
    <t>ρ=λ/μ</t>
  </si>
  <si>
    <t>L=ρ/(1-ρ)</t>
  </si>
  <si>
    <t>T=1/(μ-λ)</t>
  </si>
  <si>
    <t>TQ=λ/(μ(μ-λ))</t>
  </si>
  <si>
    <t>p0=1-ρ</t>
  </si>
  <si>
    <t>intenzita vstupu</t>
  </si>
  <si>
    <t>intenzita obsluhy</t>
  </si>
  <si>
    <t>intenzita provozu</t>
  </si>
  <si>
    <t>LQ=ρ^2/(1-ρ)</t>
  </si>
  <si>
    <t>prumerny pocet jednotek ve fronte</t>
  </si>
  <si>
    <t>prumerna vyska</t>
  </si>
  <si>
    <t>neceka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</si>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</sst>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1CE0-A6AD-4FE1-93D9-C7EBAC8239BD}">
  <dimension ref="A1:M79"/>
  <sheetViews>
    <sheetView tabSelected="1" topLeftCell="A45" workbookViewId="0">
      <selection activeCell="B80" sqref="B80"/>
    </sheetView>
  </sheetViews>
  <sheetFormatPr defaultRowHeight="15" x14ac:dyDescent="0.25"/>
  <cols>
    <col min="1" max="6" width="9.140625" style="1"/>
    <col min="7" max="7" width="12.7109375" style="1" bestFit="1" customWidth="1"/>
    <col min="8" max="8" width="9.140625" style="1"/>
    <col min="9" max="9" width="10" style="1" bestFit="1" customWidth="1"/>
    <col min="10" max="16384" width="9.140625" style="1"/>
  </cols>
  <sheetData>
    <row r="1" spans="1:13" ht="15.75" thickBot="1" x14ac:dyDescent="0.3">
      <c r="A1" s="30">
        <v>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 x14ac:dyDescent="0.25">
      <c r="A2" s="6"/>
      <c r="B2" s="2" t="s">
        <v>0</v>
      </c>
      <c r="C2" s="2">
        <v>10</v>
      </c>
      <c r="D2" s="7"/>
      <c r="E2" s="2" t="s">
        <v>4</v>
      </c>
      <c r="F2" s="2" t="s">
        <v>5</v>
      </c>
      <c r="G2" s="2" t="s">
        <v>6</v>
      </c>
      <c r="H2" s="7"/>
      <c r="I2" s="2" t="s">
        <v>7</v>
      </c>
      <c r="J2" s="7"/>
      <c r="K2" s="8"/>
    </row>
    <row r="3" spans="1:13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8"/>
    </row>
    <row r="4" spans="1:13" x14ac:dyDescent="0.25">
      <c r="A4" s="6"/>
      <c r="B4" s="2" t="s">
        <v>1</v>
      </c>
      <c r="C4" s="2">
        <v>6</v>
      </c>
      <c r="D4" s="7"/>
      <c r="E4" s="2">
        <f>COMBIN($C$2,C4)</f>
        <v>209.99999999999997</v>
      </c>
      <c r="F4" s="2">
        <f>$C$10^C4</f>
        <v>6.4000000000000038E-5</v>
      </c>
      <c r="G4" s="2">
        <f>(1-$C$10)^($C$2-C4)</f>
        <v>0.40960000000000019</v>
      </c>
      <c r="H4" s="7"/>
      <c r="I4" s="2">
        <f>G4*F4*E4</f>
        <v>5.5050240000000051E-3</v>
      </c>
      <c r="J4" s="7"/>
      <c r="K4" s="8"/>
    </row>
    <row r="5" spans="1:13" x14ac:dyDescent="0.25">
      <c r="A5" s="6"/>
      <c r="B5" s="7"/>
      <c r="C5" s="2">
        <v>7</v>
      </c>
      <c r="D5" s="7"/>
      <c r="E5" s="2">
        <f>COMBIN($C$2,C5)</f>
        <v>120</v>
      </c>
      <c r="F5" s="2">
        <f>$C$10^C5</f>
        <v>1.280000000000001E-5</v>
      </c>
      <c r="G5" s="2">
        <f>(1-$C$10)^($C$2-C5)</f>
        <v>0.51200000000000012</v>
      </c>
      <c r="H5" s="7"/>
      <c r="I5" s="2">
        <f>G5*F5*E5</f>
        <v>7.8643200000000075E-4</v>
      </c>
      <c r="J5" s="7"/>
      <c r="K5" s="8"/>
    </row>
    <row r="6" spans="1:13" x14ac:dyDescent="0.25">
      <c r="A6" s="6"/>
      <c r="B6" s="7"/>
      <c r="C6" s="2">
        <v>8</v>
      </c>
      <c r="D6" s="7"/>
      <c r="E6" s="2">
        <f>COMBIN($C$2,C6)</f>
        <v>45</v>
      </c>
      <c r="F6" s="2">
        <f>$C$10^C6</f>
        <v>2.5600000000000022E-6</v>
      </c>
      <c r="G6" s="2">
        <f>(1-$C$10)^($C$2-C6)</f>
        <v>0.64000000000000012</v>
      </c>
      <c r="H6" s="7"/>
      <c r="I6" s="2">
        <f>G6*F6*E6</f>
        <v>7.3728000000000077E-5</v>
      </c>
      <c r="J6" s="7"/>
      <c r="K6" s="8"/>
    </row>
    <row r="7" spans="1:13" x14ac:dyDescent="0.25">
      <c r="A7" s="6"/>
      <c r="B7" s="7"/>
      <c r="C7" s="2">
        <v>9</v>
      </c>
      <c r="D7" s="7"/>
      <c r="E7" s="2">
        <f>COMBIN($C$2,C7)</f>
        <v>10</v>
      </c>
      <c r="F7" s="2">
        <f>$C$10^C7</f>
        <v>5.1200000000000046E-7</v>
      </c>
      <c r="G7" s="2">
        <f>(1-$C$10)^($C$2-C7)</f>
        <v>0.8</v>
      </c>
      <c r="H7" s="7"/>
      <c r="I7" s="2">
        <f>G7*F7*E7</f>
        <v>4.0960000000000036E-6</v>
      </c>
      <c r="J7" s="7"/>
      <c r="K7" s="8"/>
    </row>
    <row r="8" spans="1:13" x14ac:dyDescent="0.25">
      <c r="A8" s="6"/>
      <c r="B8" s="7"/>
      <c r="C8" s="2">
        <v>10</v>
      </c>
      <c r="D8" s="7"/>
      <c r="E8" s="2">
        <f>COMBIN($C$2,C8)</f>
        <v>1</v>
      </c>
      <c r="F8" s="2">
        <f>$C$10^C8</f>
        <v>1.0240000000000011E-7</v>
      </c>
      <c r="G8" s="2">
        <f>(1-$C$10)^($C$2-C8)</f>
        <v>1</v>
      </c>
      <c r="H8" s="7"/>
      <c r="I8" s="2">
        <f>G8*F8*E8</f>
        <v>1.0240000000000011E-7</v>
      </c>
      <c r="J8" s="7"/>
      <c r="K8" s="8"/>
    </row>
    <row r="9" spans="1:13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8"/>
    </row>
    <row r="10" spans="1:13" x14ac:dyDescent="0.25">
      <c r="A10" s="6"/>
      <c r="B10" s="2" t="s">
        <v>2</v>
      </c>
      <c r="C10" s="2">
        <v>0.2</v>
      </c>
      <c r="D10" s="7"/>
      <c r="E10" s="7"/>
      <c r="F10" s="7"/>
      <c r="G10" s="7"/>
      <c r="H10" s="2" t="s">
        <v>9</v>
      </c>
      <c r="I10" s="3">
        <f>SUM(I4:I8)</f>
        <v>6.3693824000000069E-3</v>
      </c>
      <c r="J10" s="7"/>
      <c r="K10" s="8"/>
    </row>
    <row r="11" spans="1:13" x14ac:dyDescent="0.25">
      <c r="A11" s="6"/>
      <c r="B11" s="7"/>
      <c r="C11" s="7"/>
      <c r="D11" s="7"/>
      <c r="E11" s="7"/>
      <c r="F11" s="7"/>
      <c r="G11" s="7"/>
      <c r="H11" s="7"/>
      <c r="I11" s="3">
        <f>I10*100</f>
        <v>0.63693824000000065</v>
      </c>
      <c r="J11" s="2" t="s">
        <v>8</v>
      </c>
      <c r="K11" s="8"/>
    </row>
    <row r="12" spans="1:13" ht="15.75" thickBot="1" x14ac:dyDescent="0.3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1"/>
    </row>
    <row r="15" spans="1:13" ht="15.75" thickBot="1" x14ac:dyDescent="0.3"/>
    <row r="16" spans="1:13" ht="15.75" thickBot="1" x14ac:dyDescent="0.3">
      <c r="A16" s="30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1:13" ht="15.75" thickBot="1" x14ac:dyDescent="0.3">
      <c r="A17" s="6"/>
      <c r="B17" s="7"/>
      <c r="C17" s="13" t="s">
        <v>3</v>
      </c>
      <c r="D17" s="27" t="s">
        <v>10</v>
      </c>
      <c r="E17" s="27" t="s">
        <v>11</v>
      </c>
      <c r="F17" s="27" t="s">
        <v>3</v>
      </c>
      <c r="G17" s="7"/>
      <c r="H17" s="7"/>
      <c r="I17" s="7"/>
      <c r="J17" s="7"/>
      <c r="K17" s="7"/>
      <c r="L17" s="7"/>
      <c r="M17" s="8"/>
    </row>
    <row r="18" spans="1:13" x14ac:dyDescent="0.25">
      <c r="A18" s="6"/>
      <c r="B18" s="7"/>
      <c r="C18" s="23" t="s">
        <v>10</v>
      </c>
      <c r="D18" s="31">
        <v>0.7</v>
      </c>
      <c r="E18" s="34">
        <v>0.2</v>
      </c>
      <c r="F18" s="35">
        <v>0.1</v>
      </c>
      <c r="G18" s="7"/>
      <c r="H18" s="18" t="s">
        <v>23</v>
      </c>
      <c r="I18" s="7"/>
      <c r="J18" s="7"/>
      <c r="K18" s="7"/>
      <c r="L18" s="7"/>
      <c r="M18" s="8"/>
    </row>
    <row r="19" spans="1:13" x14ac:dyDescent="0.25">
      <c r="A19" s="6"/>
      <c r="B19" s="7"/>
      <c r="C19" s="23" t="s">
        <v>11</v>
      </c>
      <c r="D19" s="36">
        <v>0.5</v>
      </c>
      <c r="E19" s="2">
        <v>0</v>
      </c>
      <c r="F19" s="37">
        <v>0.5</v>
      </c>
      <c r="G19" s="7"/>
      <c r="H19" s="19" t="s">
        <v>24</v>
      </c>
      <c r="I19" s="19"/>
      <c r="J19" s="19"/>
      <c r="K19" s="7"/>
      <c r="L19" s="7"/>
      <c r="M19" s="8"/>
    </row>
    <row r="20" spans="1:13" ht="15.75" thickBot="1" x14ac:dyDescent="0.3">
      <c r="A20" s="6"/>
      <c r="B20" s="7"/>
      <c r="C20" s="23" t="s">
        <v>3</v>
      </c>
      <c r="D20" s="38">
        <v>0.7</v>
      </c>
      <c r="E20" s="39">
        <v>0</v>
      </c>
      <c r="F20" s="40">
        <v>0.3</v>
      </c>
      <c r="G20" s="7"/>
      <c r="H20" s="20" t="s">
        <v>25</v>
      </c>
      <c r="I20" s="20"/>
      <c r="J20" s="20"/>
      <c r="K20" s="7"/>
      <c r="L20" s="7"/>
      <c r="M20" s="8"/>
    </row>
    <row r="21" spans="1:13" x14ac:dyDescent="0.25">
      <c r="A21" s="6"/>
      <c r="B21" s="7"/>
      <c r="C21" s="7"/>
      <c r="D21" s="7"/>
      <c r="E21" s="7"/>
      <c r="F21" s="7"/>
      <c r="G21" s="7"/>
      <c r="H21" s="21" t="s">
        <v>26</v>
      </c>
      <c r="I21" s="21"/>
      <c r="J21" s="21"/>
      <c r="K21" s="7"/>
      <c r="L21" s="7"/>
      <c r="M21" s="8"/>
    </row>
    <row r="22" spans="1:13" x14ac:dyDescent="0.25">
      <c r="A22" s="6"/>
      <c r="B22" s="2" t="s">
        <v>12</v>
      </c>
      <c r="C22" s="12" t="s">
        <v>17</v>
      </c>
      <c r="D22" s="2">
        <v>1</v>
      </c>
      <c r="E22" s="2">
        <v>0</v>
      </c>
      <c r="F22" s="2">
        <v>0</v>
      </c>
      <c r="G22" s="7"/>
      <c r="H22" s="7"/>
      <c r="I22" s="7"/>
      <c r="J22" s="7"/>
      <c r="K22" s="7"/>
      <c r="L22" s="7"/>
      <c r="M22" s="8"/>
    </row>
    <row r="23" spans="1:13" x14ac:dyDescent="0.25">
      <c r="A23" s="6"/>
      <c r="B23" s="2" t="s">
        <v>13</v>
      </c>
      <c r="C23" s="12" t="s">
        <v>18</v>
      </c>
      <c r="D23" s="2" cm="1">
        <f t="array" ref="D23:F23">MMULT(D22:F22,$D$18:$F$20)</f>
        <v>0.7</v>
      </c>
      <c r="E23" s="2">
        <v>0.2</v>
      </c>
      <c r="F23" s="2">
        <v>0.1</v>
      </c>
      <c r="G23" s="7"/>
      <c r="H23" s="7"/>
      <c r="I23" s="7"/>
      <c r="J23" s="7"/>
      <c r="K23" s="7"/>
      <c r="L23" s="7"/>
      <c r="M23" s="8"/>
    </row>
    <row r="24" spans="1:13" x14ac:dyDescent="0.25">
      <c r="A24" s="6"/>
      <c r="B24" s="2" t="s">
        <v>14</v>
      </c>
      <c r="C24" s="12" t="s">
        <v>19</v>
      </c>
      <c r="D24" s="2" cm="1">
        <f t="array" ref="D24:F24">MMULT(D23:F23,$D$18:$F$20)</f>
        <v>0.65999999999999992</v>
      </c>
      <c r="E24" s="2">
        <v>0.13999999999999999</v>
      </c>
      <c r="F24" s="2">
        <v>0.19999999999999998</v>
      </c>
      <c r="G24" s="7"/>
      <c r="H24" s="12" t="s">
        <v>28</v>
      </c>
      <c r="I24" s="12" t="s">
        <v>29</v>
      </c>
      <c r="J24" s="12" t="s">
        <v>30</v>
      </c>
      <c r="K24" s="12" t="s">
        <v>27</v>
      </c>
      <c r="L24" s="7"/>
      <c r="M24" s="8"/>
    </row>
    <row r="25" spans="1:13" x14ac:dyDescent="0.25">
      <c r="A25" s="6"/>
      <c r="B25" s="2" t="s">
        <v>15</v>
      </c>
      <c r="C25" s="12" t="s">
        <v>20</v>
      </c>
      <c r="D25" s="2" cm="1">
        <f t="array" ref="D25:F25">MMULT(D24:F24,$D$18:$F$20)</f>
        <v>0.67199999999999993</v>
      </c>
      <c r="E25" s="2">
        <v>0.13199999999999998</v>
      </c>
      <c r="F25" s="2">
        <v>0.19599999999999998</v>
      </c>
      <c r="G25" s="7"/>
      <c r="H25" s="3">
        <v>0.2</v>
      </c>
      <c r="I25" s="3">
        <v>-1</v>
      </c>
      <c r="J25" s="3">
        <v>0</v>
      </c>
      <c r="K25" s="3">
        <v>0</v>
      </c>
      <c r="L25" s="7"/>
      <c r="M25" s="8"/>
    </row>
    <row r="26" spans="1:13" x14ac:dyDescent="0.25">
      <c r="A26" s="6"/>
      <c r="B26" s="2" t="s">
        <v>16</v>
      </c>
      <c r="C26" s="12" t="s">
        <v>21</v>
      </c>
      <c r="D26" s="2" cm="1">
        <f t="array" ref="D26:F26">MMULT(D25:F25,$D$18:$F$20)</f>
        <v>0.67359999999999987</v>
      </c>
      <c r="E26" s="2">
        <v>0.13439999999999999</v>
      </c>
      <c r="F26" s="2">
        <v>0.19199999999999998</v>
      </c>
      <c r="G26" s="22"/>
      <c r="H26" s="16">
        <v>0.1</v>
      </c>
      <c r="I26" s="16">
        <v>0.5</v>
      </c>
      <c r="J26" s="16">
        <v>-0.7</v>
      </c>
      <c r="K26" s="16">
        <v>0</v>
      </c>
      <c r="L26" s="7"/>
      <c r="M26" s="8"/>
    </row>
    <row r="27" spans="1:13" x14ac:dyDescent="0.25">
      <c r="A27" s="6"/>
      <c r="B27" s="7"/>
      <c r="C27" s="7"/>
      <c r="D27" s="2" cm="1">
        <f t="array" ref="D27:F27">MMULT(D26:F26,$D$18:$F$20)</f>
        <v>0.67311999999999983</v>
      </c>
      <c r="E27" s="2">
        <v>0.13471999999999998</v>
      </c>
      <c r="F27" s="2">
        <v>0.19215999999999997</v>
      </c>
      <c r="G27" s="7"/>
      <c r="H27" s="17">
        <v>1</v>
      </c>
      <c r="I27" s="17">
        <v>1</v>
      </c>
      <c r="J27" s="17">
        <v>1</v>
      </c>
      <c r="K27" s="17">
        <v>1</v>
      </c>
      <c r="L27" s="7"/>
      <c r="M27" s="8"/>
    </row>
    <row r="28" spans="1:13" x14ac:dyDescent="0.25">
      <c r="A28" s="6"/>
      <c r="B28" s="7"/>
      <c r="C28" s="7"/>
      <c r="D28" s="2" cm="1">
        <f t="array" ref="D28:F28">MMULT(D27:F27,$D$18:$F$20)</f>
        <v>0.67305599999999977</v>
      </c>
      <c r="E28" s="2">
        <v>0.13462399999999997</v>
      </c>
      <c r="F28" s="2">
        <v>0.19231999999999994</v>
      </c>
      <c r="H28" s="7" t="s">
        <v>31</v>
      </c>
      <c r="I28" s="7"/>
      <c r="J28" s="7"/>
      <c r="K28" s="7"/>
      <c r="L28" s="7"/>
      <c r="M28" s="8"/>
    </row>
    <row r="29" spans="1:13" x14ac:dyDescent="0.25">
      <c r="A29" s="6"/>
      <c r="B29" s="7"/>
      <c r="C29" s="7"/>
      <c r="D29" s="2" cm="1">
        <f t="array" ref="D29:F29">MMULT(D28:F28,$D$18:$F$20)</f>
        <v>0.67307519999999976</v>
      </c>
      <c r="E29" s="2">
        <v>0.13461119999999996</v>
      </c>
      <c r="F29" s="2">
        <v>0.19231359999999992</v>
      </c>
      <c r="G29" s="7"/>
      <c r="H29" s="2" cm="1">
        <f t="array" ref="H29:K29">H25:K25/H25</f>
        <v>1</v>
      </c>
      <c r="I29" s="2">
        <v>-5</v>
      </c>
      <c r="J29" s="2">
        <v>0</v>
      </c>
      <c r="K29" s="2">
        <v>0</v>
      </c>
      <c r="L29" s="7"/>
      <c r="M29" s="8"/>
    </row>
    <row r="30" spans="1:13" x14ac:dyDescent="0.25">
      <c r="A30" s="6"/>
      <c r="B30" s="7"/>
      <c r="C30" s="7"/>
      <c r="D30" s="2" cm="1">
        <f t="array" ref="D30:F30">MMULT(D29:F29,$D$18:$F$20)</f>
        <v>0.67307775999999975</v>
      </c>
      <c r="E30" s="2">
        <v>0.13461503999999996</v>
      </c>
      <c r="F30" s="2">
        <v>0.19230719999999996</v>
      </c>
      <c r="G30" s="7"/>
      <c r="H30" s="2" cm="1">
        <f t="array" ref="H30:K30">H26:K26-H26*_xlfn.ANCHORARRAY($H$29)</f>
        <v>0</v>
      </c>
      <c r="I30" s="2">
        <v>1</v>
      </c>
      <c r="J30" s="2">
        <v>-0.7</v>
      </c>
      <c r="K30" s="2">
        <v>0</v>
      </c>
      <c r="L30" s="7"/>
      <c r="M30" s="8"/>
    </row>
    <row r="31" spans="1:13" x14ac:dyDescent="0.25">
      <c r="A31" s="6"/>
      <c r="B31" s="7"/>
      <c r="C31" s="7"/>
      <c r="D31" s="2" cm="1">
        <f t="array" ref="D31:F31">MMULT(D30:F30,$D$18:$F$20)</f>
        <v>0.67307699199999971</v>
      </c>
      <c r="E31" s="2">
        <v>0.13461555199999994</v>
      </c>
      <c r="F31" s="2">
        <v>0.19230745599999993</v>
      </c>
      <c r="G31" s="7"/>
      <c r="H31" s="2" cm="1">
        <f t="array" ref="H31:K31">H27:K27-H27*_xlfn.ANCHORARRAY($H$29)</f>
        <v>0</v>
      </c>
      <c r="I31" s="2">
        <v>6</v>
      </c>
      <c r="J31" s="2">
        <v>1</v>
      </c>
      <c r="K31" s="2">
        <v>1</v>
      </c>
      <c r="L31" s="7"/>
      <c r="M31" s="8"/>
    </row>
    <row r="32" spans="1:13" x14ac:dyDescent="0.25">
      <c r="A32" s="6"/>
      <c r="B32" s="7"/>
      <c r="C32" s="7"/>
      <c r="D32" s="14" cm="1">
        <f t="array" ref="D32:F32">MMULT(D31:F31,$D$18:$F$20)</f>
        <v>0.67307688959999967</v>
      </c>
      <c r="E32" s="14">
        <v>0.13461539839999995</v>
      </c>
      <c r="F32" s="14">
        <v>0.19230771199999991</v>
      </c>
      <c r="G32" s="22" t="s">
        <v>22</v>
      </c>
      <c r="H32" s="7"/>
      <c r="I32" s="7"/>
      <c r="J32" s="7"/>
      <c r="K32" s="7"/>
      <c r="L32" s="7"/>
      <c r="M32" s="8"/>
    </row>
    <row r="33" spans="1:13" x14ac:dyDescent="0.25">
      <c r="A33" s="6"/>
      <c r="B33" s="7"/>
      <c r="C33" s="7"/>
      <c r="D33" s="2" cm="1">
        <f t="array" ref="D33:F33">MMULT(D32:F32,$D$18:$F$20)</f>
        <v>0.67307692031999966</v>
      </c>
      <c r="E33" s="2">
        <v>0.13461537791999995</v>
      </c>
      <c r="F33" s="2">
        <v>0.19230770175999992</v>
      </c>
      <c r="G33" s="7"/>
      <c r="H33" s="2" cm="1">
        <f t="array" ref="H33:K33">_xlfn.ANCHORARRAY(H29)-I29*_xlfn.ANCHORARRAY($H$34)</f>
        <v>1</v>
      </c>
      <c r="I33" s="2">
        <v>0</v>
      </c>
      <c r="J33" s="2">
        <v>-3.5</v>
      </c>
      <c r="K33" s="2">
        <v>0</v>
      </c>
      <c r="L33" s="7"/>
      <c r="M33" s="8"/>
    </row>
    <row r="34" spans="1:13" x14ac:dyDescent="0.25">
      <c r="A34" s="6"/>
      <c r="B34" s="7"/>
      <c r="C34" s="7"/>
      <c r="D34" s="2" cm="1">
        <f t="array" ref="D34:F34">MMULT(D33:F33,$D$18:$F$20)</f>
        <v>0.67307692441599964</v>
      </c>
      <c r="E34" s="2">
        <v>0.13461538406399995</v>
      </c>
      <c r="F34" s="2">
        <v>0.19230769151999991</v>
      </c>
      <c r="G34" s="7"/>
      <c r="H34" s="2" cm="1">
        <f t="array" ref="H34:K34">_xlfn.ANCHORARRAY(H30)</f>
        <v>0</v>
      </c>
      <c r="I34" s="2">
        <v>1</v>
      </c>
      <c r="J34" s="2">
        <v>-0.7</v>
      </c>
      <c r="K34" s="2">
        <v>0</v>
      </c>
      <c r="L34" s="7"/>
      <c r="M34" s="8"/>
    </row>
    <row r="35" spans="1:13" x14ac:dyDescent="0.25">
      <c r="A35" s="6"/>
      <c r="B35" s="7"/>
      <c r="C35" s="7"/>
      <c r="D35" s="2" cm="1">
        <f t="array" ref="D35:F35">MMULT(D34:F34,$D$18:$F$20)</f>
        <v>0.67307692318719958</v>
      </c>
      <c r="E35" s="2">
        <v>0.13461538488319993</v>
      </c>
      <c r="F35" s="2">
        <v>0.1923076919295999</v>
      </c>
      <c r="G35" s="7"/>
      <c r="H35" s="2" cm="1">
        <f t="array" ref="H35:K35">_xlfn.ANCHORARRAY(H31)-I31*_xlfn.ANCHORARRAY($H$34)</f>
        <v>0</v>
      </c>
      <c r="I35" s="2">
        <v>0</v>
      </c>
      <c r="J35" s="2">
        <v>5.1999999999999993</v>
      </c>
      <c r="K35" s="2">
        <v>1</v>
      </c>
      <c r="L35" s="7"/>
      <c r="M35" s="8"/>
    </row>
    <row r="36" spans="1:13" x14ac:dyDescent="0.25">
      <c r="A36" s="6"/>
      <c r="B36" s="7"/>
      <c r="C36" s="7"/>
      <c r="D36" s="2" cm="1">
        <f t="array" ref="D36:F36">MMULT(D35:F35,$D$18:$F$20)</f>
        <v>0.67307692302335964</v>
      </c>
      <c r="E36" s="2">
        <v>0.13461538463743991</v>
      </c>
      <c r="F36" s="2">
        <v>0.19230769233919989</v>
      </c>
      <c r="G36" s="7"/>
      <c r="H36" s="7"/>
      <c r="I36" s="7"/>
      <c r="J36" s="7"/>
      <c r="K36" s="7"/>
      <c r="L36" s="7"/>
      <c r="M36" s="8"/>
    </row>
    <row r="37" spans="1:13" x14ac:dyDescent="0.25">
      <c r="A37" s="6"/>
      <c r="B37" s="7"/>
      <c r="C37" s="7"/>
      <c r="D37" s="7"/>
      <c r="E37" s="7"/>
      <c r="F37" s="7"/>
      <c r="G37" s="7"/>
      <c r="H37" s="2" cm="1">
        <f t="array" ref="H37:K37">_xlfn.ANCHORARRAY(H33)-J33*$H$39:$K$39</f>
        <v>1</v>
      </c>
      <c r="I37" s="2">
        <v>0</v>
      </c>
      <c r="J37" s="2">
        <v>0</v>
      </c>
      <c r="K37" s="14">
        <v>0.67307692307692324</v>
      </c>
      <c r="L37" s="7" t="s">
        <v>18</v>
      </c>
      <c r="M37" s="8"/>
    </row>
    <row r="38" spans="1:13" x14ac:dyDescent="0.25">
      <c r="A38" s="6"/>
      <c r="B38" s="7"/>
      <c r="C38" s="7"/>
      <c r="D38" s="7"/>
      <c r="E38" s="7"/>
      <c r="F38" s="7"/>
      <c r="G38" s="7"/>
      <c r="H38" s="2" cm="1">
        <f t="array" ref="H38:K38">_xlfn.ANCHORARRAY(H34)-J34*$H$39:$K$39</f>
        <v>0</v>
      </c>
      <c r="I38" s="2">
        <v>1</v>
      </c>
      <c r="J38" s="2">
        <v>0</v>
      </c>
      <c r="K38" s="14">
        <v>0.13461538461538464</v>
      </c>
      <c r="L38" s="7" t="s">
        <v>19</v>
      </c>
      <c r="M38" s="8"/>
    </row>
    <row r="39" spans="1:13" x14ac:dyDescent="0.25">
      <c r="A39" s="6"/>
      <c r="B39" s="7"/>
      <c r="C39" s="7"/>
      <c r="D39" s="7"/>
      <c r="E39" s="7"/>
      <c r="F39" s="7"/>
      <c r="G39" s="7"/>
      <c r="H39" s="2" cm="1">
        <f t="array" ref="H39:K39">_xlfn.ANCHORARRAY(H35)/J35</f>
        <v>0</v>
      </c>
      <c r="I39" s="2">
        <v>0</v>
      </c>
      <c r="J39" s="2">
        <v>1</v>
      </c>
      <c r="K39" s="14">
        <v>0.19230769230769235</v>
      </c>
      <c r="L39" s="7" t="s">
        <v>20</v>
      </c>
      <c r="M39" s="8"/>
    </row>
    <row r="40" spans="1:13" ht="15.75" thickBot="1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3" spans="1:13" ht="15.75" thickBot="1" x14ac:dyDescent="0.3"/>
    <row r="44" spans="1:13" ht="15.75" thickBot="1" x14ac:dyDescent="0.3">
      <c r="A44" s="30">
        <v>3</v>
      </c>
      <c r="B44" s="4"/>
      <c r="C44" s="4"/>
      <c r="D44" s="4"/>
      <c r="E44" s="4"/>
      <c r="F44" s="4"/>
      <c r="G44" s="5"/>
    </row>
    <row r="45" spans="1:13" ht="15.75" thickBot="1" x14ac:dyDescent="0.3">
      <c r="A45" s="6"/>
      <c r="B45" s="7"/>
      <c r="C45" s="13" t="s">
        <v>3</v>
      </c>
      <c r="D45" s="27" t="s">
        <v>32</v>
      </c>
      <c r="E45" s="27" t="s">
        <v>33</v>
      </c>
      <c r="F45" s="27" t="s">
        <v>34</v>
      </c>
      <c r="G45" s="8"/>
    </row>
    <row r="46" spans="1:13" x14ac:dyDescent="0.25">
      <c r="A46" s="6"/>
      <c r="B46" s="7"/>
      <c r="C46" s="23" t="s">
        <v>32</v>
      </c>
      <c r="D46" s="31">
        <v>0</v>
      </c>
      <c r="E46" s="32">
        <v>0.5</v>
      </c>
      <c r="F46" s="28">
        <v>0.5</v>
      </c>
      <c r="G46" s="8"/>
    </row>
    <row r="47" spans="1:13" ht="15.75" thickBot="1" x14ac:dyDescent="0.3">
      <c r="A47" s="6"/>
      <c r="B47" s="7"/>
      <c r="C47" s="23" t="s">
        <v>33</v>
      </c>
      <c r="D47" s="33">
        <v>0.5</v>
      </c>
      <c r="E47" s="25">
        <v>0</v>
      </c>
      <c r="F47" s="29">
        <v>0.5</v>
      </c>
      <c r="G47" s="8"/>
    </row>
    <row r="48" spans="1:13" ht="15.75" thickBot="1" x14ac:dyDescent="0.3">
      <c r="A48" s="41" t="s">
        <v>36</v>
      </c>
      <c r="B48" s="7"/>
      <c r="C48" s="23" t="s">
        <v>34</v>
      </c>
      <c r="D48" s="24">
        <v>0</v>
      </c>
      <c r="E48" s="26">
        <v>0</v>
      </c>
      <c r="F48" s="30">
        <v>1</v>
      </c>
      <c r="G48" s="8"/>
    </row>
    <row r="49" spans="1:7" x14ac:dyDescent="0.25">
      <c r="A49" s="6"/>
      <c r="B49" s="7"/>
      <c r="C49" s="7"/>
      <c r="D49" s="7"/>
      <c r="E49" s="7"/>
      <c r="F49" s="7"/>
      <c r="G49" s="8"/>
    </row>
    <row r="50" spans="1:7" x14ac:dyDescent="0.25">
      <c r="A50" s="6"/>
      <c r="B50" s="7"/>
      <c r="C50" s="7"/>
      <c r="D50" s="7"/>
      <c r="E50" s="7"/>
      <c r="F50" s="7"/>
      <c r="G50" s="8"/>
    </row>
    <row r="51" spans="1:7" x14ac:dyDescent="0.25">
      <c r="A51" s="6"/>
      <c r="B51" s="2">
        <v>8</v>
      </c>
      <c r="C51" s="12" t="s">
        <v>17</v>
      </c>
      <c r="D51" s="2">
        <v>1</v>
      </c>
      <c r="E51" s="2">
        <v>0</v>
      </c>
      <c r="F51" s="2">
        <v>0</v>
      </c>
      <c r="G51" s="8"/>
    </row>
    <row r="52" spans="1:7" x14ac:dyDescent="0.25">
      <c r="A52" s="6"/>
      <c r="B52" s="2">
        <v>9</v>
      </c>
      <c r="C52" s="12" t="s">
        <v>18</v>
      </c>
      <c r="D52" s="2" cm="1">
        <f t="array" ref="D52:F52">MMULT(D51:F51,$D$46:$F$48)</f>
        <v>0</v>
      </c>
      <c r="E52" s="2">
        <v>0.5</v>
      </c>
      <c r="F52" s="2">
        <v>0.5</v>
      </c>
      <c r="G52" s="8"/>
    </row>
    <row r="53" spans="1:7" x14ac:dyDescent="0.25">
      <c r="A53" s="6"/>
      <c r="B53" s="2">
        <v>10</v>
      </c>
      <c r="C53" s="12" t="s">
        <v>19</v>
      </c>
      <c r="D53" s="2" cm="1">
        <f t="array" ref="D53:F53">MMULT(D52:F52,$D$46:$F$48)</f>
        <v>0.25</v>
      </c>
      <c r="E53" s="2">
        <v>0</v>
      </c>
      <c r="F53" s="2">
        <v>0.75</v>
      </c>
      <c r="G53" s="8"/>
    </row>
    <row r="54" spans="1:7" x14ac:dyDescent="0.25">
      <c r="A54" s="6"/>
      <c r="B54" s="2">
        <v>11</v>
      </c>
      <c r="C54" s="12" t="s">
        <v>20</v>
      </c>
      <c r="D54" s="2" cm="1">
        <f t="array" ref="D54:F54">MMULT(D53:F53,$D$46:$F$48)</f>
        <v>0</v>
      </c>
      <c r="E54" s="2">
        <v>0.125</v>
      </c>
      <c r="F54" s="2">
        <v>0.875</v>
      </c>
      <c r="G54" s="8"/>
    </row>
    <row r="55" spans="1:7" x14ac:dyDescent="0.25">
      <c r="A55" s="6"/>
      <c r="B55" s="2">
        <v>12</v>
      </c>
      <c r="C55" s="12" t="s">
        <v>21</v>
      </c>
      <c r="D55" s="2" cm="1">
        <f t="array" ref="D55:F55">MMULT(D54:F54,$D$46:$F$48)</f>
        <v>6.25E-2</v>
      </c>
      <c r="E55" s="2">
        <v>0</v>
      </c>
      <c r="F55" s="2">
        <v>0.9375</v>
      </c>
      <c r="G55" s="8"/>
    </row>
    <row r="56" spans="1:7" x14ac:dyDescent="0.25">
      <c r="A56" s="6"/>
      <c r="B56" s="7"/>
      <c r="C56" s="7"/>
      <c r="D56" s="7"/>
      <c r="E56" s="7"/>
      <c r="F56" s="7"/>
      <c r="G56" s="8"/>
    </row>
    <row r="57" spans="1:7" x14ac:dyDescent="0.25">
      <c r="A57" s="6"/>
      <c r="B57" s="7"/>
      <c r="C57" s="2" t="s">
        <v>35</v>
      </c>
      <c r="D57" s="42">
        <v>6.25E-2</v>
      </c>
      <c r="E57" s="7"/>
      <c r="F57" s="7"/>
      <c r="G57" s="8"/>
    </row>
    <row r="58" spans="1:7" ht="15.75" thickBot="1" x14ac:dyDescent="0.3">
      <c r="A58" s="9"/>
      <c r="B58" s="10"/>
      <c r="C58" s="10"/>
      <c r="D58" s="10"/>
      <c r="E58" s="10"/>
      <c r="F58" s="10"/>
      <c r="G58" s="11"/>
    </row>
    <row r="62" spans="1:7" x14ac:dyDescent="0.25">
      <c r="A62" s="1">
        <v>4</v>
      </c>
    </row>
    <row r="63" spans="1:7" x14ac:dyDescent="0.25">
      <c r="B63" s="43" t="s">
        <v>37</v>
      </c>
      <c r="C63" s="43"/>
      <c r="D63" s="43"/>
      <c r="E63" s="43"/>
      <c r="F63" s="43"/>
      <c r="G63" s="44" t="s">
        <v>38</v>
      </c>
    </row>
    <row r="64" spans="1:7" x14ac:dyDescent="0.25">
      <c r="B64" s="43" t="s">
        <v>39</v>
      </c>
      <c r="C64" s="43"/>
      <c r="D64" s="43"/>
      <c r="E64" s="43"/>
      <c r="F64" s="43"/>
      <c r="G64" s="44" t="s">
        <v>40</v>
      </c>
    </row>
    <row r="65" spans="1:7" x14ac:dyDescent="0.25">
      <c r="B65" s="43" t="s">
        <v>41</v>
      </c>
      <c r="C65" s="43"/>
      <c r="D65" s="43"/>
      <c r="E65" s="43"/>
      <c r="F65" s="43"/>
      <c r="G65" s="44" t="s">
        <v>47</v>
      </c>
    </row>
    <row r="66" spans="1:7" x14ac:dyDescent="0.25">
      <c r="B66" s="43" t="s">
        <v>42</v>
      </c>
      <c r="C66" s="43"/>
      <c r="D66" s="43"/>
      <c r="E66" s="43"/>
      <c r="F66" s="43"/>
      <c r="G66" s="44" t="s">
        <v>48</v>
      </c>
    </row>
    <row r="67" spans="1:7" x14ac:dyDescent="0.25">
      <c r="B67" s="43" t="s">
        <v>43</v>
      </c>
      <c r="C67" s="43"/>
      <c r="D67" s="43"/>
      <c r="E67" s="43"/>
      <c r="F67" s="43"/>
      <c r="G67" s="44" t="s">
        <v>55</v>
      </c>
    </row>
    <row r="68" spans="1:7" x14ac:dyDescent="0.25">
      <c r="B68" s="43" t="s">
        <v>44</v>
      </c>
      <c r="C68" s="43"/>
      <c r="D68" s="43"/>
      <c r="E68" s="43"/>
      <c r="F68" s="43"/>
      <c r="G68" s="44" t="s">
        <v>49</v>
      </c>
    </row>
    <row r="69" spans="1:7" x14ac:dyDescent="0.25">
      <c r="B69" s="43" t="s">
        <v>45</v>
      </c>
      <c r="C69" s="43"/>
      <c r="D69" s="43"/>
      <c r="E69" s="43"/>
      <c r="F69" s="43"/>
      <c r="G69" s="44" t="s">
        <v>50</v>
      </c>
    </row>
    <row r="70" spans="1:7" x14ac:dyDescent="0.25">
      <c r="B70" s="43" t="s">
        <v>46</v>
      </c>
      <c r="C70" s="43"/>
      <c r="D70" s="43"/>
      <c r="E70" s="43"/>
      <c r="F70" s="43"/>
      <c r="G70" s="44" t="s">
        <v>51</v>
      </c>
    </row>
    <row r="73" spans="1:7" x14ac:dyDescent="0.25">
      <c r="B73" s="15" t="s">
        <v>52</v>
      </c>
      <c r="D73" s="1">
        <v>30</v>
      </c>
    </row>
    <row r="74" spans="1:7" x14ac:dyDescent="0.25">
      <c r="B74" s="15" t="s">
        <v>53</v>
      </c>
      <c r="D74" s="1">
        <v>40</v>
      </c>
    </row>
    <row r="76" spans="1:7" x14ac:dyDescent="0.25">
      <c r="A76" s="1">
        <v>1</v>
      </c>
      <c r="B76" s="15" t="s">
        <v>54</v>
      </c>
      <c r="D76" s="1">
        <f>D73/D74</f>
        <v>0.75</v>
      </c>
    </row>
    <row r="77" spans="1:7" x14ac:dyDescent="0.25">
      <c r="A77" s="1">
        <v>2</v>
      </c>
      <c r="B77" s="15" t="s">
        <v>56</v>
      </c>
      <c r="F77" s="1">
        <f>D76^2/(1-D76)</f>
        <v>2.25</v>
      </c>
    </row>
    <row r="78" spans="1:7" x14ac:dyDescent="0.25">
      <c r="B78" s="15" t="s">
        <v>57</v>
      </c>
    </row>
    <row r="79" spans="1:7" x14ac:dyDescent="0.25">
      <c r="A79" s="1">
        <v>3</v>
      </c>
      <c r="B79" s="1" t="s">
        <v>58</v>
      </c>
      <c r="D79" s="1">
        <f>1-D76</f>
        <v>0.25</v>
      </c>
      <c r="E79" s="1" t="s">
        <v>59</v>
      </c>
      <c r="F79" s="45">
        <v>0.25</v>
      </c>
    </row>
  </sheetData>
  <mergeCells count="11">
    <mergeCell ref="B65:F65"/>
    <mergeCell ref="B66:F66"/>
    <mergeCell ref="B67:F67"/>
    <mergeCell ref="B68:F68"/>
    <mergeCell ref="B69:F69"/>
    <mergeCell ref="B70:F70"/>
    <mergeCell ref="H20:J20"/>
    <mergeCell ref="H21:J21"/>
    <mergeCell ref="H19:J19"/>
    <mergeCell ref="B63:F63"/>
    <mergeCell ref="B64:F6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Kočí Jiří (S-PEF)</dc:creator>
  <cp:lastModifiedBy>Kočí Jiří (S-PEF)</cp:lastModifiedBy>
  <dcterms:created xsi:type="dcterms:W3CDTF">2025-02-20T14:53:24Z</dcterms:created>
  <dcterms:modified xsi:type="dcterms:W3CDTF">2025-02-20T16:09:23Z</dcterms:modified>
</cp:coreProperties>
</file>