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320" yWindow="80" windowWidth="24900" windowHeight="1258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2" i="1"/>
  <c r="B16" i="1"/>
  <c r="B19" i="1"/>
  <c r="B18" i="1"/>
  <c r="B17" i="1"/>
  <c r="B24" i="1"/>
  <c r="B15" i="1"/>
  <c r="B13" i="1"/>
  <c r="B11" i="1"/>
  <c r="B20" i="1"/>
  <c r="B21" i="1"/>
  <c r="B23" i="1"/>
  <c r="B22" i="1"/>
  <c r="B25" i="1"/>
  <c r="B27" i="1"/>
  <c r="B26" i="1"/>
  <c r="B28" i="1"/>
  <c r="B30" i="1"/>
  <c r="B29" i="1"/>
  <c r="B31" i="1"/>
</calcChain>
</file>

<file path=xl/comments1.xml><?xml version="1.0" encoding="utf-8"?>
<comments xmlns="http://schemas.openxmlformats.org/spreadsheetml/2006/main">
  <authors>
    <author>Windows User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convenience yield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convenience yield</t>
        </r>
      </text>
    </comment>
  </commentList>
</comments>
</file>

<file path=xl/sharedStrings.xml><?xml version="1.0" encoding="utf-8"?>
<sst xmlns="http://schemas.openxmlformats.org/spreadsheetml/2006/main" count="31" uniqueCount="31">
  <si>
    <t>r</t>
  </si>
  <si>
    <t>ρ</t>
  </si>
  <si>
    <t>K</t>
  </si>
  <si>
    <t>σ</t>
  </si>
  <si>
    <t>σ1</t>
  </si>
  <si>
    <t>σ2</t>
  </si>
  <si>
    <t>δ</t>
  </si>
  <si>
    <t>T</t>
  </si>
  <si>
    <t>F1</t>
  </si>
  <si>
    <t>F2</t>
  </si>
  <si>
    <t>q1</t>
  </si>
  <si>
    <t>q2</t>
  </si>
  <si>
    <t>α</t>
  </si>
  <si>
    <t>β</t>
  </si>
  <si>
    <t>κ</t>
  </si>
  <si>
    <t>γ</t>
  </si>
  <si>
    <t>φ</t>
  </si>
  <si>
    <t>ψ</t>
  </si>
  <si>
    <t>θ*</t>
  </si>
  <si>
    <t>d*</t>
  </si>
  <si>
    <t>d1</t>
  </si>
  <si>
    <t>d2</t>
  </si>
  <si>
    <t>N(d1)</t>
  </si>
  <si>
    <t>N(d2)</t>
  </si>
  <si>
    <r>
      <t>N(</t>
    </r>
    <r>
      <rPr>
        <b/>
        <sz val="11"/>
        <color theme="1"/>
        <rFont val="Calibri"/>
        <family val="2"/>
      </rPr>
      <t>d*</t>
    </r>
    <r>
      <rPr>
        <sz val="11"/>
        <color theme="1"/>
        <rFont val="Calibri"/>
        <family val="2"/>
      </rPr>
      <t>)</t>
    </r>
  </si>
  <si>
    <t>C</t>
  </si>
  <si>
    <t>SIN(θ*+φ)</t>
  </si>
  <si>
    <t>COS(θ*+φ)</t>
  </si>
  <si>
    <t>SIN(θ*)</t>
  </si>
  <si>
    <t>COS(θ*)</t>
  </si>
  <si>
    <t>COS(θ*-ψ)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</si>
</sst>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activeCell="F11" sqref="F11"/>
    </sheetView>
  </sheetViews>
  <sheetFormatPr baseColWidth="10" defaultColWidth="8.83203125" defaultRowHeight="14" x14ac:dyDescent="0"/>
  <cols>
    <col min="1" max="1" width="9.83203125" bestFit="1" customWidth="1"/>
    <col min="2" max="2" width="11.83203125" bestFit="1" customWidth="1"/>
  </cols>
  <sheetData>
    <row r="1" spans="1:2">
      <c r="A1" t="s">
        <v>8</v>
      </c>
      <c r="B1">
        <v>112.22</v>
      </c>
    </row>
    <row r="2" spans="1:2">
      <c r="A2" t="s">
        <v>10</v>
      </c>
      <c r="B2">
        <v>0.05</v>
      </c>
    </row>
    <row r="3" spans="1:2">
      <c r="A3" s="1" t="s">
        <v>4</v>
      </c>
      <c r="B3">
        <v>0.1</v>
      </c>
    </row>
    <row r="4" spans="1:2">
      <c r="A4" t="s">
        <v>9</v>
      </c>
      <c r="B4">
        <v>103.05</v>
      </c>
    </row>
    <row r="5" spans="1:2">
      <c r="A5" t="s">
        <v>11</v>
      </c>
      <c r="B5">
        <v>0.05</v>
      </c>
    </row>
    <row r="6" spans="1:2">
      <c r="A6" s="1" t="s">
        <v>5</v>
      </c>
      <c r="B6">
        <v>0.15</v>
      </c>
    </row>
    <row r="7" spans="1:2">
      <c r="A7" s="1" t="s">
        <v>7</v>
      </c>
      <c r="B7">
        <v>1</v>
      </c>
    </row>
    <row r="8" spans="1:2">
      <c r="A8" s="1" t="s">
        <v>2</v>
      </c>
      <c r="B8">
        <v>0</v>
      </c>
    </row>
    <row r="9" spans="1:2">
      <c r="A9" s="1" t="s">
        <v>0</v>
      </c>
      <c r="B9">
        <v>0.05</v>
      </c>
    </row>
    <row r="10" spans="1:2">
      <c r="A10" s="1" t="s">
        <v>1</v>
      </c>
      <c r="B10">
        <v>0.3</v>
      </c>
    </row>
    <row r="11" spans="1:2">
      <c r="A11" s="2" t="s">
        <v>12</v>
      </c>
      <c r="B11">
        <f>B1*EXP(-B2*B7)</f>
        <v>106.74696601747013</v>
      </c>
    </row>
    <row r="12" spans="1:2">
      <c r="A12" s="2" t="s">
        <v>13</v>
      </c>
      <c r="B12">
        <f>B3*SQRT(B7)</f>
        <v>0.1</v>
      </c>
    </row>
    <row r="13" spans="1:2">
      <c r="A13" s="2" t="s">
        <v>15</v>
      </c>
      <c r="B13">
        <f>B4*EXP(-B5*B7)</f>
        <v>98.024192194798573</v>
      </c>
    </row>
    <row r="14" spans="1:2">
      <c r="A14" s="2" t="s">
        <v>6</v>
      </c>
      <c r="B14">
        <f>B6*SQRT(B7)</f>
        <v>0.15</v>
      </c>
    </row>
    <row r="15" spans="1:2">
      <c r="A15" s="2" t="s">
        <v>14</v>
      </c>
      <c r="B15">
        <f>B8*EXP(-B9*B7)</f>
        <v>0</v>
      </c>
    </row>
    <row r="16" spans="1:2">
      <c r="A16" s="2" t="s">
        <v>3</v>
      </c>
      <c r="B16">
        <f>SQRT(B12^2+B14^2-(2*B10*B12*B14))</f>
        <v>0.1532970971675589</v>
      </c>
    </row>
    <row r="17" spans="1:3">
      <c r="A17" s="1" t="s">
        <v>18</v>
      </c>
      <c r="B17">
        <f>PI()+B19</f>
        <v>3.8132463252913711</v>
      </c>
    </row>
    <row r="18" spans="1:3">
      <c r="A18" s="1" t="s">
        <v>16</v>
      </c>
      <c r="B18">
        <f>ACOS(B10)</f>
        <v>1.266103672779499</v>
      </c>
    </row>
    <row r="19" spans="1:3">
      <c r="A19" s="1" t="s">
        <v>17</v>
      </c>
      <c r="B19">
        <f>ACOS((B14-B10*B12)/B16)</f>
        <v>0.67165367170157808</v>
      </c>
    </row>
    <row r="20" spans="1:3">
      <c r="A20" s="1" t="s">
        <v>28</v>
      </c>
      <c r="B20">
        <f>SIN(B17)</f>
        <v>-0.62228132107045531</v>
      </c>
    </row>
    <row r="21" spans="1:3">
      <c r="A21" s="1" t="s">
        <v>26</v>
      </c>
      <c r="B21">
        <f>SIN(B18+B17)</f>
        <v>-0.93342198160568368</v>
      </c>
    </row>
    <row r="22" spans="1:3">
      <c r="A22" s="1" t="s">
        <v>29</v>
      </c>
      <c r="B22">
        <f>COS(B17)</f>
        <v>-0.78279368766413082</v>
      </c>
    </row>
    <row r="23" spans="1:3">
      <c r="A23" s="1" t="s">
        <v>27</v>
      </c>
      <c r="B23">
        <f>COS(B17+B18)</f>
        <v>0.35878044017939276</v>
      </c>
    </row>
    <row r="24" spans="1:3">
      <c r="A24" s="1" t="s">
        <v>30</v>
      </c>
      <c r="B24" s="5">
        <f>COS(B17-B19)</f>
        <v>-1</v>
      </c>
    </row>
    <row r="25" spans="1:3">
      <c r="A25" s="2" t="s">
        <v>19</v>
      </c>
      <c r="B25">
        <f>(1/(B16*B24*SQRT(B7)))*LN(B11*B12*B21/(B13*B14*B20))-(B12*B23+B14*B22)/2</f>
        <v>-0.51531910548842697</v>
      </c>
    </row>
    <row r="26" spans="1:3">
      <c r="A26" s="1" t="s">
        <v>20</v>
      </c>
      <c r="B26">
        <f>B25+(B3*SQRT(B7)*B23)</f>
        <v>-0.47944106147048771</v>
      </c>
    </row>
    <row r="27" spans="1:3">
      <c r="A27" s="1" t="s">
        <v>21</v>
      </c>
      <c r="B27">
        <f>B25+(B6*SQRT(B7)*B22)</f>
        <v>-0.63273815863804661</v>
      </c>
    </row>
    <row r="28" spans="1:3">
      <c r="A28" s="1" t="s">
        <v>22</v>
      </c>
      <c r="B28">
        <f>_xlfn.NORM.DIST(B26,0,1,TRUE)</f>
        <v>0.31581244399438912</v>
      </c>
    </row>
    <row r="29" spans="1:3">
      <c r="A29" s="1" t="s">
        <v>23</v>
      </c>
      <c r="B29">
        <f>_xlfn.NORM.DIST(B27,0,1,TRUE)</f>
        <v>0.26345232339801894</v>
      </c>
    </row>
    <row r="30" spans="1:3">
      <c r="A30" s="1" t="s">
        <v>24</v>
      </c>
      <c r="B30">
        <f>_xlfn.NORM.DIST(B25,0,1,TRUE)</f>
        <v>0.30316502517366706</v>
      </c>
    </row>
    <row r="31" spans="1:3">
      <c r="A31" s="1" t="s">
        <v>25</v>
      </c>
      <c r="B31" s="3">
        <f>EXP(-B9*B7)*(B1*B28-B4*B29-B8*B30)</f>
        <v>7.8873190440296064</v>
      </c>
      <c r="C31" s="4">
        <v>7.8873190440296064</v>
      </c>
    </row>
  </sheetData>
  <pageMargins left="0.7" right="0.7" top="0.75" bottom="0.75" header="0.3" footer="0.3"/>
  <pageSetup orientation="portrait" verticalDpi="601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Beau Zhao</cp:lastModifiedBy>
  <dcterms:created xsi:type="dcterms:W3CDTF">2015-01-08T18:18:41Z</dcterms:created>
  <dcterms:modified xsi:type="dcterms:W3CDTF">2015-01-14T22:17:58Z</dcterms:modified>
</cp:coreProperties>
</file>