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mc:AlternateContent xmlns:mc="http://schemas.openxmlformats.org/markup-compatibility/2006">
    <mc:Choice Requires="x15">
      <x15ac:absPath xmlns:x15ac="http://schemas.microsoft.com/office/spreadsheetml/2010/11/ac" url="C:\Users\james\Dropbox (Sparta Lab)\@now\Update CRF Ephys\DATA FILES\"/>
    </mc:Choice>
  </mc:AlternateContent>
  <xr:revisionPtr revIDLastSave="0" documentId="13_ncr:1_{880BE4A1-E971-4BE9-99F3-D199BA93ED08}" xr6:coauthVersionLast="32" xr6:coauthVersionMax="32" xr10:uidLastSave="{00000000-0000-0000-0000-000000000000}"/>
  <bookViews>
    <workbookView xWindow="0" yWindow="0" windowWidth="14028" windowHeight="9012" activeTab="2" xr2:uid="{00000000-000D-0000-FFFF-FFFF00000000}"/>
  </bookViews>
  <sheets>
    <sheet name="Sheet1" sheetId="1" r:id="rId1"/>
    <sheet name="FIG2_ShortUnitDetails" sheetId="2" r:id="rId2"/>
    <sheet name="Sheet2" sheetId="3" r:id="rId3"/>
  </sheets>
  <definedNames>
    <definedName name="Slicer_Early_Vs_Late">#N/A</definedName>
    <definedName name="Slicer_Lick_Response">#N/A</definedName>
    <definedName name="Slicer_Light_Response">#N/A</definedName>
  </definedNames>
  <calcPr calcId="179017"/>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4:slicerCache r:id="rId6"/>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 i="3" l="1"/>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J4" i="3"/>
  <c r="J3" i="3"/>
  <c r="K3" i="3"/>
  <c r="I9" i="3"/>
  <c r="I10" i="3"/>
  <c r="I11" i="3"/>
  <c r="I12" i="3"/>
  <c r="I13" i="3"/>
  <c r="I14" i="3"/>
  <c r="I15" i="3"/>
  <c r="I16" i="3"/>
  <c r="I17" i="3"/>
  <c r="I18" i="3"/>
  <c r="I19" i="3"/>
  <c r="I20" i="3"/>
  <c r="I21" i="3"/>
  <c r="I22" i="3"/>
  <c r="I23" i="3"/>
  <c r="I24" i="3"/>
  <c r="I25" i="3"/>
  <c r="I26" i="3"/>
  <c r="I27" i="3"/>
  <c r="I28" i="3"/>
  <c r="I29" i="3"/>
  <c r="H9" i="3"/>
  <c r="H10" i="3"/>
  <c r="H11" i="3"/>
  <c r="H12" i="3"/>
  <c r="H13" i="3"/>
  <c r="H14" i="3"/>
  <c r="H15" i="3"/>
  <c r="H16" i="3"/>
  <c r="H17" i="3"/>
  <c r="H18" i="3"/>
  <c r="H19" i="3"/>
  <c r="H20" i="3"/>
  <c r="H21" i="3"/>
  <c r="H22" i="3"/>
  <c r="H23" i="3"/>
  <c r="H24" i="3"/>
  <c r="H25" i="3"/>
  <c r="H26" i="3"/>
  <c r="H3" i="3"/>
  <c r="I3" i="3"/>
  <c r="H4" i="3"/>
  <c r="I4" i="3"/>
  <c r="H5" i="3"/>
  <c r="I5" i="3"/>
  <c r="H6" i="3"/>
  <c r="I6" i="3"/>
  <c r="H7" i="3"/>
  <c r="I7" i="3"/>
  <c r="H8" i="3"/>
  <c r="I8" i="3"/>
  <c r="G4" i="3"/>
  <c r="G5" i="3"/>
  <c r="G6" i="3"/>
  <c r="G7" i="3"/>
  <c r="G8" i="3"/>
  <c r="G3" i="3"/>
  <c r="AI10" i="2"/>
  <c r="AI11" i="2"/>
  <c r="AI12" i="2"/>
  <c r="AI13" i="2"/>
  <c r="AI14" i="2"/>
  <c r="AI15" i="2"/>
  <c r="AI16" i="2"/>
  <c r="AI17" i="2"/>
  <c r="AI18" i="2"/>
  <c r="AI19" i="2"/>
  <c r="AI20" i="2"/>
  <c r="AI21" i="2"/>
  <c r="AI22" i="2"/>
  <c r="AI23" i="2"/>
  <c r="AI24" i="2"/>
  <c r="AI25" i="2"/>
  <c r="AI26" i="2"/>
  <c r="AI27" i="2"/>
  <c r="AI28" i="2"/>
  <c r="AI29" i="2"/>
  <c r="AI30" i="2"/>
  <c r="AI31" i="2"/>
  <c r="AI32" i="2"/>
  <c r="AI33" i="2"/>
  <c r="AI34" i="2"/>
  <c r="AI35" i="2"/>
  <c r="AI36" i="2"/>
  <c r="AI37" i="2"/>
  <c r="AI38" i="2"/>
  <c r="AI39" i="2"/>
  <c r="AI40" i="2"/>
  <c r="AI41" i="2"/>
  <c r="AI42" i="2"/>
  <c r="AI43" i="2"/>
  <c r="AI44" i="2"/>
  <c r="AI45" i="2"/>
  <c r="AI46" i="2"/>
  <c r="AI47" i="2"/>
  <c r="AI48" i="2"/>
  <c r="AI49" i="2"/>
  <c r="AI50" i="2"/>
  <c r="AI51" i="2"/>
  <c r="AI52" i="2"/>
  <c r="AI53" i="2"/>
  <c r="AI54" i="2"/>
  <c r="AI55" i="2"/>
  <c r="AI56" i="2"/>
  <c r="AI57" i="2"/>
  <c r="AI58" i="2"/>
  <c r="AI59" i="2"/>
  <c r="AI60" i="2"/>
  <c r="AI61" i="2"/>
  <c r="AI62" i="2"/>
  <c r="AI63" i="2"/>
  <c r="AI64" i="2"/>
  <c r="AI65" i="2"/>
  <c r="AI66" i="2"/>
  <c r="AI67" i="2"/>
  <c r="AI68" i="2"/>
  <c r="AI69" i="2"/>
  <c r="AI70" i="2"/>
  <c r="AI71" i="2"/>
  <c r="AI72" i="2"/>
  <c r="AI73" i="2"/>
  <c r="AI74" i="2"/>
  <c r="AI75" i="2"/>
  <c r="AI76" i="2"/>
  <c r="AI77" i="2"/>
  <c r="AI78" i="2"/>
  <c r="AI79" i="2"/>
  <c r="AI80" i="2"/>
  <c r="AI81" i="2"/>
  <c r="AI82" i="2"/>
  <c r="AI83" i="2"/>
  <c r="AI84" i="2"/>
  <c r="AI85" i="2"/>
  <c r="AI86" i="2"/>
  <c r="AI87" i="2"/>
  <c r="AI88" i="2"/>
  <c r="AI89" i="2"/>
  <c r="AI90" i="2"/>
  <c r="AI91" i="2"/>
  <c r="AI92" i="2"/>
  <c r="AI93" i="2"/>
  <c r="AI94" i="2"/>
  <c r="AI95" i="2"/>
  <c r="AI96" i="2"/>
  <c r="AI97" i="2"/>
  <c r="AI98" i="2"/>
  <c r="AI99" i="2"/>
  <c r="AI100" i="2"/>
  <c r="AI101" i="2"/>
  <c r="AI102" i="2"/>
  <c r="AI103" i="2"/>
  <c r="AI104" i="2"/>
  <c r="AI105" i="2"/>
  <c r="AI106" i="2"/>
  <c r="AI107" i="2"/>
  <c r="AI108" i="2"/>
  <c r="AI109" i="2"/>
  <c r="AI110" i="2"/>
  <c r="AI111" i="2"/>
  <c r="AI112" i="2"/>
  <c r="AI113" i="2"/>
  <c r="AI114" i="2"/>
  <c r="AI115" i="2"/>
  <c r="AI116" i="2"/>
  <c r="AI117" i="2"/>
  <c r="AI118" i="2"/>
  <c r="AI119" i="2"/>
  <c r="AI120" i="2"/>
  <c r="AI121" i="2"/>
  <c r="AI122" i="2"/>
  <c r="AI123" i="2"/>
  <c r="AI124" i="2"/>
  <c r="AI125" i="2"/>
  <c r="AI126" i="2"/>
  <c r="AI127" i="2"/>
  <c r="AI128" i="2"/>
  <c r="AI129" i="2"/>
  <c r="AI130" i="2"/>
  <c r="AI131" i="2"/>
  <c r="AI132" i="2"/>
  <c r="AI133" i="2"/>
  <c r="AI134" i="2"/>
  <c r="AI135" i="2"/>
  <c r="AI136" i="2"/>
  <c r="AI137" i="2"/>
  <c r="AI138" i="2"/>
  <c r="AI139" i="2"/>
  <c r="AI140" i="2"/>
  <c r="AI141" i="2"/>
  <c r="AI142" i="2"/>
  <c r="AI143" i="2"/>
  <c r="AI144" i="2"/>
  <c r="AI145" i="2"/>
  <c r="AI146" i="2"/>
  <c r="AI147" i="2"/>
  <c r="AI148" i="2"/>
  <c r="AI149" i="2"/>
  <c r="AI150" i="2"/>
  <c r="AI151" i="2"/>
  <c r="AI152" i="2"/>
  <c r="AI153" i="2"/>
  <c r="AI154" i="2"/>
  <c r="AI155" i="2"/>
  <c r="AI156" i="2"/>
  <c r="AI157" i="2"/>
  <c r="AI158"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L10" i="2" l="1"/>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U10" i="2"/>
</calcChain>
</file>

<file path=xl/sharedStrings.xml><?xml version="1.0" encoding="utf-8"?>
<sst xmlns="http://schemas.openxmlformats.org/spreadsheetml/2006/main" count="798" uniqueCount="122">
  <si>
    <t>File Name</t>
  </si>
  <si>
    <t>DATA(Q)</t>
  </si>
  <si>
    <t>units(u)</t>
  </si>
  <si>
    <t>Unit Name</t>
  </si>
  <si>
    <t>Drink Type</t>
  </si>
  <si>
    <t>Ethanol Day</t>
  </si>
  <si>
    <t>Light Response</t>
  </si>
  <si>
    <t>Lick Response</t>
  </si>
  <si>
    <t>#Licks</t>
  </si>
  <si>
    <t>FullSess-Spk/sec</t>
  </si>
  <si>
    <t>FullSess-%SpikesInBursts</t>
  </si>
  <si>
    <t>Hour1-Spk/sec</t>
  </si>
  <si>
    <t>Hour1-%SpikesInBursts</t>
  </si>
  <si>
    <t>Hour2-Spk/sec</t>
  </si>
  <si>
    <t>Hour2-%SpikesInBursts</t>
  </si>
  <si>
    <t>Hour3-Spk/sec</t>
  </si>
  <si>
    <t>Hour3-%SpikesInBursts</t>
  </si>
  <si>
    <t>Hour4-Spk/sec</t>
  </si>
  <si>
    <t>Hour4-%SpikesInBursts</t>
  </si>
  <si>
    <t>CV</t>
  </si>
  <si>
    <t>avgISI</t>
  </si>
  <si>
    <t>Hour1-NumLicks</t>
  </si>
  <si>
    <t>Hour2-NumLicks</t>
  </si>
  <si>
    <t>Hour3-NumLicks</t>
  </si>
  <si>
    <t>Hour4-NumLicks</t>
  </si>
  <si>
    <t>Avg percSpikesInBursts</t>
  </si>
  <si>
    <t>Avg SpikesInBurst</t>
  </si>
  <si>
    <t>Avg MeanISIinBurst</t>
  </si>
  <si>
    <t>Avg PeakFreqInBurst</t>
  </si>
  <si>
    <t>Avg BurstDuration</t>
  </si>
  <si>
    <t>Avg meanFreqInBurst</t>
  </si>
  <si>
    <t>Avg BurstsPerSecond</t>
  </si>
  <si>
    <t>Include File?</t>
  </si>
  <si>
    <t>Include Unit?</t>
  </si>
  <si>
    <t>OA6-RecDay3-011416_sub-CH13ABnoC-FIN_1ABC.nex5</t>
  </si>
  <si>
    <t>sig001a</t>
  </si>
  <si>
    <t>ethanol</t>
  </si>
  <si>
    <t>NR</t>
  </si>
  <si>
    <t>inhibited</t>
  </si>
  <si>
    <t>sig001b</t>
  </si>
  <si>
    <t>CRF</t>
  </si>
  <si>
    <t>sig003a</t>
  </si>
  <si>
    <t>excited</t>
  </si>
  <si>
    <t>sig007a</t>
  </si>
  <si>
    <t>sig008a</t>
  </si>
  <si>
    <t>sig009a</t>
  </si>
  <si>
    <t>sig013a</t>
  </si>
  <si>
    <t>sig016a</t>
  </si>
  <si>
    <t>OA5-RecDay4-012016_FIN.nex5</t>
  </si>
  <si>
    <t>sig004a</t>
  </si>
  <si>
    <t>sig005a</t>
  </si>
  <si>
    <t>sig011a</t>
  </si>
  <si>
    <t>OA5-RecDay3-011216-FIN.nex5</t>
  </si>
  <si>
    <t>OA4-RecDay4-012116-POSTMINCUT-noisey_FIN.nex5</t>
  </si>
  <si>
    <t>sig002a</t>
  </si>
  <si>
    <t>sig010a</t>
  </si>
  <si>
    <t>sig012a</t>
  </si>
  <si>
    <t>sig014a</t>
  </si>
  <si>
    <t>sig015a</t>
  </si>
  <si>
    <t>OA3-RecDay2-01092016-QuickClean-2ALick_FIN.nex5</t>
  </si>
  <si>
    <t>CeACRFOA2-5_RD5_12122016_FULL SESSION_Ch0030407_FIN.nex5</t>
  </si>
  <si>
    <t>SPK01a</t>
  </si>
  <si>
    <t>predictive</t>
  </si>
  <si>
    <t>SPK02a</t>
  </si>
  <si>
    <t>SPK03a</t>
  </si>
  <si>
    <t>SPK05a</t>
  </si>
  <si>
    <t>SPK07a</t>
  </si>
  <si>
    <t>SPK08a</t>
  </si>
  <si>
    <t>CeACRFOA2-5 RD4 10042016 - FULL SESSION- ROUGH CUT - FIN+DIDints.nex5</t>
  </si>
  <si>
    <t>SPK01c</t>
  </si>
  <si>
    <t>SPK06a</t>
  </si>
  <si>
    <t>SPK09a</t>
  </si>
  <si>
    <t>SPK11a</t>
  </si>
  <si>
    <t>SPK12a</t>
  </si>
  <si>
    <t>SPK13a</t>
  </si>
  <si>
    <t>SPK14a</t>
  </si>
  <si>
    <t>SPK15a</t>
  </si>
  <si>
    <t>CeA CRF OA2-RD5-1 01182017-FULL SESSION_FIN.nex5</t>
  </si>
  <si>
    <t>SPK01b</t>
  </si>
  <si>
    <t>SPK03b</t>
  </si>
  <si>
    <t>SPK04a</t>
  </si>
  <si>
    <t>SPK04b</t>
  </si>
  <si>
    <t>SPK08b</t>
  </si>
  <si>
    <t>SPK10a</t>
  </si>
  <si>
    <t>CeA CRF OA2-5 RD3 09072016-DID1_spl_001_merged-QUICK FIN.nex5</t>
  </si>
  <si>
    <t>SPK05b</t>
  </si>
  <si>
    <t>SPK06b</t>
  </si>
  <si>
    <t>SPK06c</t>
  </si>
  <si>
    <t>SPK10b</t>
  </si>
  <si>
    <t>SPK12b</t>
  </si>
  <si>
    <t>SPK14b</t>
  </si>
  <si>
    <t>SPK16b</t>
  </si>
  <si>
    <t>CeA CRF OA2-4 RD3 08312016-FULL SESSION-FIN.nex5</t>
  </si>
  <si>
    <t>SPK16a</t>
  </si>
  <si>
    <t>CeA CRF OA2-3 RD4 09272016-FULL SESSON FIXED-SPK15-16iffygood-16 AB ONLY-FIN+DIDints.nex5</t>
  </si>
  <si>
    <t>SPK15b</t>
  </si>
  <si>
    <t>CeA CRF OA2-3 RD3 08302016- FULL SESSION-FIN.nex5</t>
  </si>
  <si>
    <t>SPK07b</t>
  </si>
  <si>
    <t>SPK11b</t>
  </si>
  <si>
    <t>SPK13b</t>
  </si>
  <si>
    <t>CeA CRF OA2-2 RD3 08262016-DID1_spl_001_merged-FIN.nex5</t>
  </si>
  <si>
    <t>CeA CRF OA2-1 RecDay 3B-08252016-EtOH- FULL SESSION-ALL FIN.nex5</t>
  </si>
  <si>
    <t>CeA CRF OA2-1 RD4 09202016-FIXED FULL SESS_FIN.nex5</t>
  </si>
  <si>
    <t>CeA CRF OA3-1_07262017_EtOH_FULL DID SESS_FIN.nex5</t>
  </si>
  <si>
    <t>CeA CRF OA3-2_07282017_EtOH-FULL DID SESS-PostXChan-v1_tested_FIN.nex5</t>
  </si>
  <si>
    <t>SPK14c</t>
  </si>
  <si>
    <t>SPK14d</t>
  </si>
  <si>
    <t>CeA CRF OA 3-5_08092017_FULL DID SESS-FIN+DIDSessionInts.nex5</t>
  </si>
  <si>
    <t>Hour1-Spk/sec2</t>
  </si>
  <si>
    <t>Hour2-Spk/sec3</t>
  </si>
  <si>
    <t>Hour3-Spk/sec4</t>
  </si>
  <si>
    <t>Hour4-Spk/sec5</t>
  </si>
  <si>
    <t>Change In Rate</t>
  </si>
  <si>
    <t>Early Vs Late</t>
  </si>
  <si>
    <t>Intraburst Frequency</t>
  </si>
  <si>
    <t>CRF-E</t>
  </si>
  <si>
    <t>CRF-P</t>
  </si>
  <si>
    <t>CRF-NR</t>
  </si>
  <si>
    <t>CRF-I</t>
  </si>
  <si>
    <t>non-CRF-NR</t>
  </si>
  <si>
    <t>Burst Duration(s)</t>
  </si>
  <si>
    <t>Burst Duration(ms)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</si>
</sst>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006100"/>
      <name val="Calibri"/>
      <family val="2"/>
      <scheme val="minor"/>
    </font>
    <font>
      <b/>
      <sz val="11"/>
      <color rgb="FFFA7D00"/>
      <name val="Calibri"/>
      <family val="2"/>
      <scheme val="minor"/>
    </font>
    <font>
      <b/>
      <sz val="11"/>
      <color theme="1"/>
      <name val="Calibri"/>
      <family val="2"/>
      <scheme val="minor"/>
    </font>
    <font>
      <sz val="6"/>
      <name val="Arial"/>
    </font>
    <font>
      <b/>
      <sz val="6"/>
      <name val="Arial"/>
      <family val="2"/>
    </font>
  </fonts>
  <fills count="4">
    <fill>
      <patternFill patternType="none"/>
    </fill>
    <fill>
      <patternFill patternType="gray125"/>
    </fill>
    <fill>
      <patternFill patternType="solid">
        <fgColor rgb="FFC6EFCE"/>
      </patternFill>
    </fill>
    <fill>
      <patternFill patternType="solid">
        <fgColor rgb="FFF2F2F2"/>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0" fontId="1" fillId="2" borderId="0" applyNumberFormat="0" applyBorder="0" applyAlignment="0" applyProtection="0"/>
    <xf numFmtId="0" fontId="2" fillId="3" borderId="1" applyNumberFormat="0" applyAlignment="0" applyProtection="0"/>
  </cellStyleXfs>
  <cellXfs count="6">
    <xf numFmtId="0" fontId="0" fillId="0" borderId="0" xfId="0"/>
    <xf numFmtId="0" fontId="2" fillId="3" borderId="1" xfId="2"/>
    <xf numFmtId="0" fontId="1" fillId="2" borderId="0" xfId="1"/>
    <xf numFmtId="0" fontId="4" fillId="0" borderId="0" xfId="0" applyFont="1"/>
    <xf numFmtId="0" fontId="3" fillId="0" borderId="0" xfId="0" applyFont="1" applyAlignment="1">
      <alignment horizontal="center"/>
    </xf>
    <xf numFmtId="0" fontId="5" fillId="0" borderId="0" xfId="0" applyFont="1" applyAlignment="1">
      <alignment horizontal="center"/>
    </xf>
  </cellXfs>
  <cellStyles count="3">
    <cellStyle name="Calculation" xfId="2" builtinId="22"/>
    <cellStyle name="Good" xfId="1" builtinId="26"/>
    <cellStyle name="Normal" xfId="0" builtinId="0"/>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31</xdr:col>
      <xdr:colOff>1596736</xdr:colOff>
      <xdr:row>0</xdr:row>
      <xdr:rowOff>96983</xdr:rowOff>
    </xdr:from>
    <xdr:to>
      <xdr:col>32</xdr:col>
      <xdr:colOff>1176251</xdr:colOff>
      <xdr:row>7</xdr:row>
      <xdr:rowOff>38794</xdr:rowOff>
    </xdr:to>
    <mc:AlternateContent xmlns:mc="http://schemas.openxmlformats.org/markup-compatibility/2006">
      <mc:Choice xmlns:sle15="http://schemas.microsoft.com/office/drawing/2012/slicer" Requires="sle15">
        <xdr:graphicFrame macro="">
          <xdr:nvGraphicFramePr>
            <xdr:cNvPr id="4" name="Light Response">
              <a:extLst>
                <a:ext uri="{FF2B5EF4-FFF2-40B4-BE49-F238E27FC236}">
                  <a16:creationId xmlns:a16="http://schemas.microsoft.com/office/drawing/2014/main" id="{971A213D-C81E-474D-8B65-60150374E7F0}"/>
                </a:ext>
              </a:extLst>
            </xdr:cNvPr>
            <xdr:cNvGraphicFramePr/>
          </xdr:nvGraphicFramePr>
          <xdr:xfrm>
            <a:off x="0" y="0"/>
            <a:ext cx="0" cy="0"/>
          </xdr:xfrm>
          <a:graphic>
            <a:graphicData uri="http://schemas.microsoft.com/office/drawing/2010/slicer">
              <sle:slicer xmlns:sle="http://schemas.microsoft.com/office/drawing/2010/slicer" name="Light Response"/>
            </a:graphicData>
          </a:graphic>
        </xdr:graphicFrame>
      </mc:Choice>
      <mc:Fallback>
        <xdr:sp macro="" textlink="">
          <xdr:nvSpPr>
            <xdr:cNvPr id="0" name=""/>
            <xdr:cNvSpPr>
              <a:spLocks noTextEdit="1"/>
            </xdr:cNvSpPr>
          </xdr:nvSpPr>
          <xdr:spPr>
            <a:xfrm>
              <a:off x="16074736" y="96983"/>
              <a:ext cx="1832858" cy="123721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32</xdr:col>
      <xdr:colOff>1412471</xdr:colOff>
      <xdr:row>0</xdr:row>
      <xdr:rowOff>0</xdr:rowOff>
    </xdr:from>
    <xdr:to>
      <xdr:col>33</xdr:col>
      <xdr:colOff>1431174</xdr:colOff>
      <xdr:row>7</xdr:row>
      <xdr:rowOff>0</xdr:rowOff>
    </xdr:to>
    <mc:AlternateContent xmlns:mc="http://schemas.openxmlformats.org/markup-compatibility/2006">
      <mc:Choice xmlns:sle15="http://schemas.microsoft.com/office/drawing/2012/slicer" Requires="sle15">
        <xdr:graphicFrame macro="">
          <xdr:nvGraphicFramePr>
            <xdr:cNvPr id="5" name="Lick Response">
              <a:extLst>
                <a:ext uri="{FF2B5EF4-FFF2-40B4-BE49-F238E27FC236}">
                  <a16:creationId xmlns:a16="http://schemas.microsoft.com/office/drawing/2014/main" id="{87E044EF-37B2-486C-AFD7-8F2B18DD48FE}"/>
                </a:ext>
              </a:extLst>
            </xdr:cNvPr>
            <xdr:cNvGraphicFramePr/>
          </xdr:nvGraphicFramePr>
          <xdr:xfrm>
            <a:off x="0" y="0"/>
            <a:ext cx="0" cy="0"/>
          </xdr:xfrm>
          <a:graphic>
            <a:graphicData uri="http://schemas.microsoft.com/office/drawing/2010/slicer">
              <sle:slicer xmlns:sle="http://schemas.microsoft.com/office/drawing/2010/slicer" name="Lick Response"/>
            </a:graphicData>
          </a:graphic>
        </xdr:graphicFrame>
      </mc:Choice>
      <mc:Fallback>
        <xdr:sp macro="" textlink="">
          <xdr:nvSpPr>
            <xdr:cNvPr id="0" name=""/>
            <xdr:cNvSpPr>
              <a:spLocks noTextEdit="1"/>
            </xdr:cNvSpPr>
          </xdr:nvSpPr>
          <xdr:spPr>
            <a:xfrm>
              <a:off x="18143814" y="0"/>
              <a:ext cx="1825731" cy="1295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182880</xdr:colOff>
      <xdr:row>0</xdr:row>
      <xdr:rowOff>1</xdr:rowOff>
    </xdr:from>
    <xdr:to>
      <xdr:col>4</xdr:col>
      <xdr:colOff>601980</xdr:colOff>
      <xdr:row>6</xdr:row>
      <xdr:rowOff>68581</xdr:rowOff>
    </xdr:to>
    <mc:AlternateContent xmlns:mc="http://schemas.openxmlformats.org/markup-compatibility/2006">
      <mc:Choice xmlns:sle15="http://schemas.microsoft.com/office/drawing/2012/slicer" Requires="sle15">
        <xdr:graphicFrame macro="">
          <xdr:nvGraphicFramePr>
            <xdr:cNvPr id="6" name="Early Vs Late">
              <a:extLst>
                <a:ext uri="{FF2B5EF4-FFF2-40B4-BE49-F238E27FC236}">
                  <a16:creationId xmlns:a16="http://schemas.microsoft.com/office/drawing/2014/main" id="{F02B2A98-702F-4ED2-9DEE-85A8CB80EF34}"/>
                </a:ext>
              </a:extLst>
            </xdr:cNvPr>
            <xdr:cNvGraphicFramePr/>
          </xdr:nvGraphicFramePr>
          <xdr:xfrm>
            <a:off x="0" y="0"/>
            <a:ext cx="0" cy="0"/>
          </xdr:xfrm>
          <a:graphic>
            <a:graphicData uri="http://schemas.microsoft.com/office/drawing/2010/slicer">
              <sle:slicer xmlns:sle="http://schemas.microsoft.com/office/drawing/2010/slicer" name="Early Vs Late"/>
            </a:graphicData>
          </a:graphic>
        </xdr:graphicFrame>
      </mc:Choice>
      <mc:Fallback>
        <xdr:sp macro="" textlink="">
          <xdr:nvSpPr>
            <xdr:cNvPr id="0" name=""/>
            <xdr:cNvSpPr>
              <a:spLocks noTextEdit="1"/>
            </xdr:cNvSpPr>
          </xdr:nvSpPr>
          <xdr:spPr>
            <a:xfrm>
              <a:off x="1608909" y="1"/>
              <a:ext cx="1834242" cy="117892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ght_Response" xr10:uid="{0EB55CCE-6818-45E7-8B7C-D74AEC202FDE}" sourceName="Light Response">
  <extLst>
    <x:ext xmlns:x15="http://schemas.microsoft.com/office/spreadsheetml/2010/11/main" uri="{2F2917AC-EB37-4324-AD4E-5DD8C200BD13}">
      <x15:tableSlicerCache tableId="1" column="7"/>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ck_Response" xr10:uid="{51BB9111-EB3E-4F18-B9B8-558C5DB09D41}" sourceName="Lick Response">
  <extLst>
    <x:ext xmlns:x15="http://schemas.microsoft.com/office/spreadsheetml/2010/11/main" uri="{2F2917AC-EB37-4324-AD4E-5DD8C200BD13}">
      <x15:tableSlicerCache tableId="1"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arly_Vs_Late" xr10:uid="{14CFC018-7771-43F1-85B0-E3E38ED56914}" sourceName="Early Vs Late">
  <extLst>
    <x:ext xmlns:x15="http://schemas.microsoft.com/office/spreadsheetml/2010/11/main" uri="{2F2917AC-EB37-4324-AD4E-5DD8C200BD13}">
      <x15:tableSlicerCache tableId="1" column="40"/>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ight Response" xr10:uid="{6CA7039A-8BFB-4A95-9193-80A89CE8FB66}" cache="Slicer_Light_Response" caption="Light Response" rowHeight="234950"/>
  <slicer name="Lick Response" xr10:uid="{608BFA78-A025-4036-B11B-470B93FB3328}" cache="Slicer_Lick_Response" caption="Lick Response" rowHeight="234950"/>
  <slicer name="Early Vs Late" xr10:uid="{99575693-8AB1-41C9-A3DD-1EDEBFC509DC}" cache="Slicer_Early_Vs_Late" caption="Early Vs La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9:AO158" totalsRowShown="0">
  <autoFilter ref="A9:AO158" xr:uid="{00000000-0009-0000-0100-000001000000}">
    <filterColumn colId="7">
      <filters>
        <filter val="NR"/>
      </filters>
    </filterColumn>
    <filterColumn colId="8">
      <filters>
        <filter val="NR"/>
      </filters>
    </filterColumn>
  </autoFilter>
  <tableColumns count="41">
    <tableColumn id="1" xr3:uid="{00000000-0010-0000-0000-000001000000}" name="File Name"/>
    <tableColumn id="2" xr3:uid="{00000000-0010-0000-0000-000002000000}" name="DATA(Q)"/>
    <tableColumn id="3" xr3:uid="{00000000-0010-0000-0000-000003000000}" name="units(u)"/>
    <tableColumn id="4" xr3:uid="{00000000-0010-0000-0000-000004000000}" name="Unit Name"/>
    <tableColumn id="5" xr3:uid="{00000000-0010-0000-0000-000005000000}" name="Drink Type"/>
    <tableColumn id="6" xr3:uid="{00000000-0010-0000-0000-000006000000}" name="Ethanol Day"/>
    <tableColumn id="40" xr3:uid="{AEB23D3C-DAFE-477C-8D6D-E35EEBAE3CC2}" name="Early Vs Late" dataDxfId="1">
      <calculatedColumnFormula>IF(Table1[[#This Row],[Ethanol Day]]&lt;9,"Early",IF(Table1[[#This Row],[Ethanol Day]]&gt;16,"Late","Mid"))</calculatedColumnFormula>
    </tableColumn>
    <tableColumn id="7" xr3:uid="{00000000-0010-0000-0000-000007000000}" name="Light Response"/>
    <tableColumn id="8" xr3:uid="{00000000-0010-0000-0000-000008000000}" name="Lick Response"/>
    <tableColumn id="9" xr3:uid="{00000000-0010-0000-0000-000009000000}" name="#Licks"/>
    <tableColumn id="10" xr3:uid="{00000000-0010-0000-0000-00000A000000}" name="FullSess-Spk/sec"/>
    <tableColumn id="39" xr3:uid="{00000000-0010-0000-0000-000027000000}" name="Change In Rate" dataDxfId="2">
      <calculatedColumnFormula>Table1[[#This Row],[Hour4-Spk/sec]]-Table1[[#This Row],[Hour1-Spk/sec]]</calculatedColumnFormula>
    </tableColumn>
    <tableColumn id="11" xr3:uid="{00000000-0010-0000-0000-00000B000000}" name="FullSess-%SpikesInBursts"/>
    <tableColumn id="12" xr3:uid="{00000000-0010-0000-0000-00000C000000}" name="Hour1-Spk/sec"/>
    <tableColumn id="13" xr3:uid="{00000000-0010-0000-0000-00000D000000}" name="Hour1-%SpikesInBursts"/>
    <tableColumn id="14" xr3:uid="{00000000-0010-0000-0000-00000E000000}" name="Hour2-Spk/sec"/>
    <tableColumn id="15" xr3:uid="{00000000-0010-0000-0000-00000F000000}" name="Hour2-%SpikesInBursts"/>
    <tableColumn id="16" xr3:uid="{00000000-0010-0000-0000-000010000000}" name="Hour3-Spk/sec"/>
    <tableColumn id="17" xr3:uid="{00000000-0010-0000-0000-000011000000}" name="Hour3-%SpikesInBursts"/>
    <tableColumn id="18" xr3:uid="{00000000-0010-0000-0000-000012000000}" name="Hour4-Spk/sec"/>
    <tableColumn id="19" xr3:uid="{00000000-0010-0000-0000-000013000000}" name="Hour4-%SpikesInBursts"/>
    <tableColumn id="20" xr3:uid="{00000000-0010-0000-0000-000014000000}" name="CV"/>
    <tableColumn id="21" xr3:uid="{00000000-0010-0000-0000-000015000000}" name="avgISI"/>
    <tableColumn id="22" xr3:uid="{00000000-0010-0000-0000-000016000000}" name="Hour1-Spk/sec2"/>
    <tableColumn id="23" xr3:uid="{00000000-0010-0000-0000-000017000000}" name="Hour1-NumLicks"/>
    <tableColumn id="24" xr3:uid="{00000000-0010-0000-0000-000018000000}" name="Hour2-Spk/sec3"/>
    <tableColumn id="25" xr3:uid="{00000000-0010-0000-0000-000019000000}" name="Hour2-NumLicks"/>
    <tableColumn id="26" xr3:uid="{00000000-0010-0000-0000-00001A000000}" name="Hour3-Spk/sec4"/>
    <tableColumn id="27" xr3:uid="{00000000-0010-0000-0000-00001B000000}" name="Hour3-NumLicks"/>
    <tableColumn id="28" xr3:uid="{00000000-0010-0000-0000-00001C000000}" name="Hour4-Spk/sec5"/>
    <tableColumn id="29" xr3:uid="{00000000-0010-0000-0000-00001D000000}" name="Hour4-NumLicks"/>
    <tableColumn id="30" xr3:uid="{00000000-0010-0000-0000-00001E000000}" name="Avg percSpikesInBursts"/>
    <tableColumn id="31" xr3:uid="{00000000-0010-0000-0000-00001F000000}" name="Avg SpikesInBurst"/>
    <tableColumn id="32" xr3:uid="{00000000-0010-0000-0000-000020000000}" name="Avg MeanISIinBurst"/>
    <tableColumn id="41" xr3:uid="{C175C68A-FBEC-43F7-9A02-AFCFCD275791}" name="Intraburst Frequency" dataDxfId="0">
      <calculatedColumnFormula>1/Table1[[#This Row],[Avg MeanISIinBurst]]</calculatedColumnFormula>
    </tableColumn>
    <tableColumn id="33" xr3:uid="{00000000-0010-0000-0000-000021000000}" name="Avg PeakFreqInBurst"/>
    <tableColumn id="34" xr3:uid="{00000000-0010-0000-0000-000022000000}" name="Avg BurstDuration"/>
    <tableColumn id="35" xr3:uid="{00000000-0010-0000-0000-000023000000}" name="Avg meanFreqInBurst"/>
    <tableColumn id="36" xr3:uid="{00000000-0010-0000-0000-000024000000}" name="Avg BurstsPerSecond"/>
    <tableColumn id="37" xr3:uid="{00000000-0010-0000-0000-000025000000}" name="Include File?"/>
    <tableColumn id="38" xr3:uid="{00000000-0010-0000-0000-000026000000}" name="Include Unit?"/>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9:AO158"/>
  <sheetViews>
    <sheetView topLeftCell="J4" zoomScale="70" zoomScaleNormal="70" workbookViewId="0">
      <selection activeCell="AK10" sqref="AK10:AK158"/>
    </sheetView>
  </sheetViews>
  <sheetFormatPr defaultRowHeight="14.4" x14ac:dyDescent="0.3"/>
  <cols>
    <col min="1" max="1" width="11" customWidth="1"/>
    <col min="2" max="2" width="9.77734375" customWidth="1"/>
    <col min="4" max="4" width="11.6640625" customWidth="1"/>
    <col min="5" max="5" width="11.44140625" customWidth="1"/>
    <col min="6" max="6" width="12.6640625" customWidth="1"/>
    <col min="7" max="7" width="15" customWidth="1"/>
    <col min="8" max="8" width="14.21875" customWidth="1"/>
    <col min="10" max="10" width="16" customWidth="1"/>
    <col min="11" max="11" width="22.77734375" customWidth="1"/>
    <col min="12" max="12" width="14.77734375" customWidth="1"/>
    <col min="13" max="13" width="21.5546875" customWidth="1"/>
    <col min="14" max="14" width="14.77734375" hidden="1" customWidth="1"/>
    <col min="15" max="15" width="21.5546875" hidden="1" customWidth="1"/>
    <col min="16" max="16" width="14.77734375" hidden="1" customWidth="1"/>
    <col min="17" max="17" width="21.5546875" hidden="1" customWidth="1"/>
    <col min="18" max="18" width="14.77734375" hidden="1" customWidth="1"/>
    <col min="19" max="19" width="21.5546875" hidden="1" customWidth="1"/>
    <col min="20" max="21" width="0" hidden="1" customWidth="1"/>
    <col min="22" max="22" width="15.77734375" customWidth="1"/>
    <col min="23" max="23" width="16.33203125" customWidth="1"/>
    <col min="24" max="24" width="15.77734375" hidden="1" customWidth="1"/>
    <col min="25" max="25" width="16.33203125" hidden="1" customWidth="1"/>
    <col min="26" max="26" width="15.77734375" hidden="1" customWidth="1"/>
    <col min="27" max="27" width="16.33203125" hidden="1" customWidth="1"/>
    <col min="28" max="28" width="15.77734375" hidden="1" customWidth="1"/>
    <col min="29" max="29" width="16.33203125" hidden="1" customWidth="1"/>
    <col min="30" max="30" width="21.33203125" hidden="1" customWidth="1"/>
    <col min="31" max="31" width="17" hidden="1" customWidth="1"/>
    <col min="32" max="32" width="32.88671875" bestFit="1" customWidth="1"/>
    <col min="33" max="33" width="26.33203125" bestFit="1" customWidth="1"/>
    <col min="34" max="34" width="27.77734375" bestFit="1" customWidth="1"/>
    <col min="35" max="35" width="29.5546875" bestFit="1" customWidth="1"/>
    <col min="36" max="36" width="26.33203125" bestFit="1" customWidth="1"/>
    <col min="37" max="37" width="30" bestFit="1" customWidth="1"/>
    <col min="38" max="39" width="30.77734375" bestFit="1" customWidth="1"/>
  </cols>
  <sheetData>
    <row r="9" spans="1:41" x14ac:dyDescent="0.3">
      <c r="A9" t="s">
        <v>0</v>
      </c>
      <c r="B9" t="s">
        <v>1</v>
      </c>
      <c r="C9" t="s">
        <v>2</v>
      </c>
      <c r="D9" t="s">
        <v>3</v>
      </c>
      <c r="E9" t="s">
        <v>4</v>
      </c>
      <c r="F9" t="s">
        <v>5</v>
      </c>
      <c r="G9" t="s">
        <v>113</v>
      </c>
      <c r="H9" t="s">
        <v>6</v>
      </c>
      <c r="I9" t="s">
        <v>7</v>
      </c>
      <c r="J9" t="s">
        <v>8</v>
      </c>
      <c r="K9" t="s">
        <v>9</v>
      </c>
      <c r="L9" t="s">
        <v>112</v>
      </c>
      <c r="M9" t="s">
        <v>10</v>
      </c>
      <c r="N9" t="s">
        <v>11</v>
      </c>
      <c r="O9" t="s">
        <v>12</v>
      </c>
      <c r="P9" t="s">
        <v>13</v>
      </c>
      <c r="Q9" t="s">
        <v>14</v>
      </c>
      <c r="R9" t="s">
        <v>15</v>
      </c>
      <c r="S9" t="s">
        <v>16</v>
      </c>
      <c r="T9" t="s">
        <v>17</v>
      </c>
      <c r="U9" t="s">
        <v>18</v>
      </c>
      <c r="V9" t="s">
        <v>19</v>
      </c>
      <c r="W9" t="s">
        <v>20</v>
      </c>
      <c r="X9" t="s">
        <v>108</v>
      </c>
      <c r="Y9" t="s">
        <v>21</v>
      </c>
      <c r="Z9" t="s">
        <v>109</v>
      </c>
      <c r="AA9" t="s">
        <v>22</v>
      </c>
      <c r="AB9" t="s">
        <v>110</v>
      </c>
      <c r="AC9" t="s">
        <v>23</v>
      </c>
      <c r="AD9" t="s">
        <v>111</v>
      </c>
      <c r="AE9" t="s">
        <v>24</v>
      </c>
      <c r="AF9" t="s">
        <v>25</v>
      </c>
      <c r="AG9" t="s">
        <v>26</v>
      </c>
      <c r="AH9" t="s">
        <v>27</v>
      </c>
      <c r="AI9" t="s">
        <v>114</v>
      </c>
      <c r="AJ9" t="s">
        <v>28</v>
      </c>
      <c r="AK9" s="2" t="s">
        <v>29</v>
      </c>
      <c r="AL9" t="s">
        <v>30</v>
      </c>
      <c r="AM9" t="s">
        <v>31</v>
      </c>
      <c r="AN9" t="s">
        <v>32</v>
      </c>
      <c r="AO9" t="s">
        <v>33</v>
      </c>
    </row>
    <row r="10" spans="1:41" hidden="1" x14ac:dyDescent="0.3">
      <c r="A10" t="s">
        <v>34</v>
      </c>
      <c r="B10">
        <v>1</v>
      </c>
      <c r="C10">
        <v>1</v>
      </c>
      <c r="D10" t="s">
        <v>35</v>
      </c>
      <c r="E10" t="s">
        <v>36</v>
      </c>
      <c r="F10">
        <v>21</v>
      </c>
      <c r="G10" t="str">
        <f>IF(Table1[[#This Row],[Ethanol Day]]&lt;9,"Early",IF(Table1[[#This Row],[Ethanol Day]]&gt;16,"Late","Mid"))</f>
        <v>Late</v>
      </c>
      <c r="H10" t="s">
        <v>37</v>
      </c>
      <c r="I10" t="s">
        <v>38</v>
      </c>
      <c r="J10">
        <v>531</v>
      </c>
      <c r="K10">
        <v>1.3870486111111111</v>
      </c>
      <c r="L10">
        <f>Table1[[#This Row],[Hour4-Spk/sec]]-Table1[[#This Row],[Hour1-Spk/sec]]</f>
        <v>-0.31222222222222196</v>
      </c>
      <c r="M10">
        <v>15.387469039291952</v>
      </c>
      <c r="N10">
        <v>1.4169444444444441</v>
      </c>
      <c r="O10">
        <v>15.159694400169499</v>
      </c>
      <c r="P10">
        <v>1.5541666666666665</v>
      </c>
      <c r="Q10">
        <v>17.395823113443981</v>
      </c>
      <c r="R10">
        <v>1.472361111111111</v>
      </c>
      <c r="S10">
        <v>16.337609844576924</v>
      </c>
      <c r="T10">
        <v>1.1047222222222222</v>
      </c>
      <c r="U10">
        <f>-Table1[[#This Row],[Hour1-Spk/sec]]</f>
        <v>-1.4169444444444441</v>
      </c>
      <c r="V10">
        <v>1.1789595653519163</v>
      </c>
      <c r="W10">
        <v>0.72430543737236219</v>
      </c>
      <c r="X10">
        <v>1.4169444444444441</v>
      </c>
      <c r="Y10">
        <v>82</v>
      </c>
      <c r="Z10">
        <v>1.5541666666666665</v>
      </c>
      <c r="AA10">
        <v>226</v>
      </c>
      <c r="AB10">
        <v>1.472361111111111</v>
      </c>
      <c r="AC10">
        <v>115</v>
      </c>
      <c r="AD10">
        <v>1.1047222222222222</v>
      </c>
      <c r="AE10">
        <v>107</v>
      </c>
      <c r="AF10">
        <v>15.387469039291952</v>
      </c>
      <c r="AG10">
        <v>2.2197858648088968</v>
      </c>
      <c r="AH10">
        <v>2.793382500795728E-2</v>
      </c>
      <c r="AI10">
        <f>1/Table1[[#This Row],[Avg MeanISIinBurst]]</f>
        <v>35.798892551060881</v>
      </c>
      <c r="AJ10">
        <v>68.937615675517947</v>
      </c>
      <c r="AK10">
        <v>3.6689836619823307E-2</v>
      </c>
      <c r="AL10">
        <v>114.93148242827317</v>
      </c>
      <c r="AM10">
        <v>9.8958333333333356E-2</v>
      </c>
      <c r="AN10" t="b">
        <v>1</v>
      </c>
      <c r="AO10" t="b">
        <v>1</v>
      </c>
    </row>
    <row r="11" spans="1:41" hidden="1" x14ac:dyDescent="0.3">
      <c r="A11" t="s">
        <v>34</v>
      </c>
      <c r="B11">
        <v>1</v>
      </c>
      <c r="C11">
        <v>2</v>
      </c>
      <c r="D11" t="s">
        <v>39</v>
      </c>
      <c r="E11" t="s">
        <v>36</v>
      </c>
      <c r="F11">
        <v>21</v>
      </c>
      <c r="G11" t="str">
        <f>IF(Table1[[#This Row],[Ethanol Day]]&lt;9,"Early",IF(Table1[[#This Row],[Ethanol Day]]&gt;16,"Late","Mid"))</f>
        <v>Late</v>
      </c>
      <c r="H11" t="s">
        <v>40</v>
      </c>
      <c r="I11" t="s">
        <v>37</v>
      </c>
      <c r="J11">
        <v>531</v>
      </c>
      <c r="K11">
        <v>1.4454166666666668</v>
      </c>
      <c r="L11">
        <f>Table1[[#This Row],[Hour4-Spk/sec]]-Table1[[#This Row],[Hour1-Spk/sec]]</f>
        <v>-0.85916666666666663</v>
      </c>
      <c r="M11">
        <v>8.0176450470678624</v>
      </c>
      <c r="N11">
        <v>1.7969444444444445</v>
      </c>
      <c r="O11">
        <v>9.0863330907333193</v>
      </c>
      <c r="P11">
        <v>1.7061111111111114</v>
      </c>
      <c r="Q11">
        <v>10.341927985374797</v>
      </c>
      <c r="R11">
        <v>1.3408333333333333</v>
      </c>
      <c r="S11">
        <v>6.4096607617859105</v>
      </c>
      <c r="T11">
        <v>0.93777777777777782</v>
      </c>
      <c r="U11">
        <v>6.0703868324964851</v>
      </c>
      <c r="V11">
        <v>1.025999211964157</v>
      </c>
      <c r="W11">
        <v>0.69050436309275487</v>
      </c>
      <c r="X11">
        <v>1.7969444444444445</v>
      </c>
      <c r="Y11">
        <v>82</v>
      </c>
      <c r="Z11">
        <v>1.7061111111111114</v>
      </c>
      <c r="AA11">
        <v>226</v>
      </c>
      <c r="AB11">
        <v>1.3408333333333333</v>
      </c>
      <c r="AC11">
        <v>115</v>
      </c>
      <c r="AD11">
        <v>0.93777777777777782</v>
      </c>
      <c r="AE11">
        <v>107</v>
      </c>
      <c r="AF11">
        <v>8.0176450470678624</v>
      </c>
      <c r="AG11">
        <v>2.0886522702583243</v>
      </c>
      <c r="AH11">
        <v>2.9361716784255466E-2</v>
      </c>
      <c r="AI11">
        <f>1/Table1[[#This Row],[Avg MeanISIinBurst]]</f>
        <v>34.057954013650409</v>
      </c>
      <c r="AJ11">
        <v>53.097813567999331</v>
      </c>
      <c r="AK11">
        <v>3.3293461101017004E-2</v>
      </c>
      <c r="AL11">
        <v>98.582983499178283</v>
      </c>
      <c r="AM11">
        <v>5.8680555555555562E-2</v>
      </c>
      <c r="AN11" t="b">
        <v>1</v>
      </c>
      <c r="AO11" t="b">
        <v>1</v>
      </c>
    </row>
    <row r="12" spans="1:41" hidden="1" x14ac:dyDescent="0.3">
      <c r="A12" t="s">
        <v>34</v>
      </c>
      <c r="B12">
        <v>1</v>
      </c>
      <c r="C12">
        <v>4</v>
      </c>
      <c r="D12" t="s">
        <v>41</v>
      </c>
      <c r="E12" t="s">
        <v>36</v>
      </c>
      <c r="F12">
        <v>21</v>
      </c>
      <c r="G12" t="str">
        <f>IF(Table1[[#This Row],[Ethanol Day]]&lt;9,"Early",IF(Table1[[#This Row],[Ethanol Day]]&gt;16,"Late","Mid"))</f>
        <v>Late</v>
      </c>
      <c r="H12" t="s">
        <v>37</v>
      </c>
      <c r="I12" t="s">
        <v>42</v>
      </c>
      <c r="J12">
        <v>531</v>
      </c>
      <c r="K12">
        <v>3.2439204545454552</v>
      </c>
      <c r="L12">
        <f>Table1[[#This Row],[Hour4-Spk/sec]]-Table1[[#This Row],[Hour1-Spk/sec]]</f>
        <v>0.66012626262626273</v>
      </c>
      <c r="M12">
        <v>33.42404803186097</v>
      </c>
      <c r="N12">
        <v>1.9013888888888892</v>
      </c>
      <c r="O12">
        <v>25.30433203053504</v>
      </c>
      <c r="P12">
        <v>3.8561111111111117</v>
      </c>
      <c r="Q12">
        <v>37.870200001224326</v>
      </c>
      <c r="R12">
        <v>4.6566666666666672</v>
      </c>
      <c r="S12">
        <v>44.146886850063417</v>
      </c>
      <c r="T12">
        <v>2.561515151515152</v>
      </c>
      <c r="U12">
        <v>26.374773245621089</v>
      </c>
      <c r="V12">
        <v>1.3950568417427691</v>
      </c>
      <c r="W12">
        <v>0.28149942963024305</v>
      </c>
      <c r="X12">
        <v>1.9013888888888892</v>
      </c>
      <c r="Y12">
        <v>82</v>
      </c>
      <c r="Z12">
        <v>3.8561111111111117</v>
      </c>
      <c r="AA12">
        <v>226</v>
      </c>
      <c r="AB12">
        <v>4.6566666666666672</v>
      </c>
      <c r="AC12">
        <v>115</v>
      </c>
      <c r="AD12">
        <v>2.561515151515152</v>
      </c>
      <c r="AE12">
        <v>107</v>
      </c>
      <c r="AF12">
        <v>33.42404803186097</v>
      </c>
      <c r="AG12">
        <v>2.8122236198622477</v>
      </c>
      <c r="AH12">
        <v>3.1416450977246456E-2</v>
      </c>
      <c r="AI12">
        <f>1/Table1[[#This Row],[Avg MeanISIinBurst]]</f>
        <v>31.830457257067508</v>
      </c>
      <c r="AJ12">
        <v>67.766553171625191</v>
      </c>
      <c r="AK12">
        <v>6.4285395426312675E-2</v>
      </c>
      <c r="AL12">
        <v>86.665940871522096</v>
      </c>
      <c r="AM12">
        <v>0.43748299319727879</v>
      </c>
      <c r="AN12" t="b">
        <v>1</v>
      </c>
      <c r="AO12" t="b">
        <v>1</v>
      </c>
    </row>
    <row r="13" spans="1:41" hidden="1" x14ac:dyDescent="0.3">
      <c r="A13" t="s">
        <v>34</v>
      </c>
      <c r="B13">
        <v>1</v>
      </c>
      <c r="C13">
        <v>8</v>
      </c>
      <c r="D13" t="s">
        <v>43</v>
      </c>
      <c r="E13" t="s">
        <v>36</v>
      </c>
      <c r="F13">
        <v>21</v>
      </c>
      <c r="G13" t="str">
        <f>IF(Table1[[#This Row],[Ethanol Day]]&lt;9,"Early",IF(Table1[[#This Row],[Ethanol Day]]&gt;16,"Late","Mid"))</f>
        <v>Late</v>
      </c>
      <c r="H13" t="s">
        <v>37</v>
      </c>
      <c r="I13" t="s">
        <v>42</v>
      </c>
      <c r="J13">
        <v>531</v>
      </c>
      <c r="K13">
        <v>4.4893970959595961</v>
      </c>
      <c r="L13">
        <f>Table1[[#This Row],[Hour4-Spk/sec]]-Table1[[#This Row],[Hour1-Spk/sec]]</f>
        <v>0.84828282828282831</v>
      </c>
      <c r="M13">
        <v>41.777304689624415</v>
      </c>
      <c r="N13">
        <v>2.7911111111111109</v>
      </c>
      <c r="O13">
        <v>28.789110596873972</v>
      </c>
      <c r="P13">
        <v>5.3059722222222225</v>
      </c>
      <c r="Q13">
        <v>48.636681272058219</v>
      </c>
      <c r="R13">
        <v>6.221111111111111</v>
      </c>
      <c r="S13">
        <v>54.111004236413834</v>
      </c>
      <c r="T13">
        <v>3.6393939393939392</v>
      </c>
      <c r="U13">
        <v>35.631922157329903</v>
      </c>
      <c r="V13">
        <v>1.1914537822121176</v>
      </c>
      <c r="W13">
        <v>0.20259802775447844</v>
      </c>
      <c r="X13">
        <v>2.7911111111111109</v>
      </c>
      <c r="Y13">
        <v>82</v>
      </c>
      <c r="Z13">
        <v>5.3059722222222225</v>
      </c>
      <c r="AA13">
        <v>226</v>
      </c>
      <c r="AB13">
        <v>6.221111111111111</v>
      </c>
      <c r="AC13">
        <v>115</v>
      </c>
      <c r="AD13">
        <v>3.6393939393939392</v>
      </c>
      <c r="AE13">
        <v>107</v>
      </c>
      <c r="AF13">
        <v>41.777304689624415</v>
      </c>
      <c r="AG13">
        <v>3.0702729326926654</v>
      </c>
      <c r="AH13">
        <v>3.2430338031447889E-2</v>
      </c>
      <c r="AI13">
        <f>1/Table1[[#This Row],[Avg MeanISIinBurst]]</f>
        <v>30.835324597304357</v>
      </c>
      <c r="AJ13">
        <v>70.996749571679302</v>
      </c>
      <c r="AK13">
        <v>7.804931854907031E-2</v>
      </c>
      <c r="AL13">
        <v>80.075545966851777</v>
      </c>
      <c r="AM13">
        <v>0.6774468085106381</v>
      </c>
      <c r="AN13" t="b">
        <v>1</v>
      </c>
      <c r="AO13" t="b">
        <v>1</v>
      </c>
    </row>
    <row r="14" spans="1:41" hidden="1" x14ac:dyDescent="0.3">
      <c r="A14" t="s">
        <v>34</v>
      </c>
      <c r="B14">
        <v>1</v>
      </c>
      <c r="C14">
        <v>9</v>
      </c>
      <c r="D14" t="s">
        <v>44</v>
      </c>
      <c r="E14" t="s">
        <v>36</v>
      </c>
      <c r="F14">
        <v>21</v>
      </c>
      <c r="G14" t="str">
        <f>IF(Table1[[#This Row],[Ethanol Day]]&lt;9,"Early",IF(Table1[[#This Row],[Ethanol Day]]&gt;16,"Late","Mid"))</f>
        <v>Late</v>
      </c>
      <c r="H14" t="s">
        <v>37</v>
      </c>
      <c r="I14" t="s">
        <v>42</v>
      </c>
      <c r="J14">
        <v>531</v>
      </c>
      <c r="K14">
        <v>2.8964141414141418</v>
      </c>
      <c r="L14">
        <f>Table1[[#This Row],[Hour4-Spk/sec]]-Table1[[#This Row],[Hour1-Spk/sec]]</f>
        <v>-2.4010101010101015</v>
      </c>
      <c r="M14">
        <v>29.346762764000232</v>
      </c>
      <c r="N14">
        <v>3.8922222222222227</v>
      </c>
      <c r="O14">
        <v>37.609887314685672</v>
      </c>
      <c r="P14">
        <v>3.1686111111111113</v>
      </c>
      <c r="Q14">
        <v>31.493476557284399</v>
      </c>
      <c r="R14">
        <v>3.0336111111111115</v>
      </c>
      <c r="S14">
        <v>32.046827654368585</v>
      </c>
      <c r="T14">
        <v>1.4912121212121212</v>
      </c>
      <c r="U14">
        <v>16.415752345769281</v>
      </c>
      <c r="V14">
        <v>1.4441938116434057</v>
      </c>
      <c r="W14">
        <v>0.31539575486044497</v>
      </c>
      <c r="X14">
        <v>3.8922222222222227</v>
      </c>
      <c r="Y14">
        <v>82</v>
      </c>
      <c r="Z14">
        <v>3.1686111111111113</v>
      </c>
      <c r="AA14">
        <v>226</v>
      </c>
      <c r="AB14">
        <v>3.0336111111111115</v>
      </c>
      <c r="AC14">
        <v>115</v>
      </c>
      <c r="AD14">
        <v>1.4912121212121212</v>
      </c>
      <c r="AE14">
        <v>107</v>
      </c>
      <c r="AF14">
        <v>29.346762764000232</v>
      </c>
      <c r="AG14">
        <v>2.7145467704500059</v>
      </c>
      <c r="AH14">
        <v>3.096951069956929E-2</v>
      </c>
      <c r="AI14">
        <f>1/Table1[[#This Row],[Avg MeanISIinBurst]]</f>
        <v>32.289822390184149</v>
      </c>
      <c r="AJ14">
        <v>64.499405666113404</v>
      </c>
      <c r="AK14">
        <v>6.110313138715797E-2</v>
      </c>
      <c r="AL14">
        <v>85.262232085950117</v>
      </c>
      <c r="AM14">
        <v>0.37222222222222207</v>
      </c>
      <c r="AN14" t="b">
        <v>1</v>
      </c>
      <c r="AO14" t="b">
        <v>1</v>
      </c>
    </row>
    <row r="15" spans="1:41" hidden="1" x14ac:dyDescent="0.3">
      <c r="A15" t="s">
        <v>34</v>
      </c>
      <c r="B15">
        <v>1</v>
      </c>
      <c r="C15">
        <v>10</v>
      </c>
      <c r="D15" t="s">
        <v>45</v>
      </c>
      <c r="E15" t="s">
        <v>36</v>
      </c>
      <c r="F15">
        <v>21</v>
      </c>
      <c r="G15" t="str">
        <f>IF(Table1[[#This Row],[Ethanol Day]]&lt;9,"Early",IF(Table1[[#This Row],[Ethanol Day]]&gt;16,"Late","Mid"))</f>
        <v>Late</v>
      </c>
      <c r="H15" t="s">
        <v>42</v>
      </c>
      <c r="I15" t="s">
        <v>37</v>
      </c>
      <c r="J15">
        <v>531</v>
      </c>
      <c r="K15">
        <v>2.3727777777777779</v>
      </c>
      <c r="L15">
        <f>Table1[[#This Row],[Hour4-Spk/sec]]-Table1[[#This Row],[Hour1-Spk/sec]]</f>
        <v>1.526111111111111</v>
      </c>
      <c r="M15">
        <v>23.475667505014648</v>
      </c>
      <c r="N15">
        <v>1.150277777777778</v>
      </c>
      <c r="O15">
        <v>11.000954338255255</v>
      </c>
      <c r="P15">
        <v>3.080138888888889</v>
      </c>
      <c r="Q15">
        <v>29.082803031042605</v>
      </c>
      <c r="R15">
        <v>2.5843055555555554</v>
      </c>
      <c r="S15">
        <v>25.47321472341379</v>
      </c>
      <c r="T15">
        <v>2.6763888888888889</v>
      </c>
      <c r="U15">
        <v>28.979421489382517</v>
      </c>
      <c r="V15">
        <v>2.2284119515139507</v>
      </c>
      <c r="W15">
        <v>0.42267411634443408</v>
      </c>
      <c r="X15">
        <v>1.150277777777778</v>
      </c>
      <c r="Y15">
        <v>82</v>
      </c>
      <c r="Z15">
        <v>3.080138888888889</v>
      </c>
      <c r="AA15">
        <v>226</v>
      </c>
      <c r="AB15">
        <v>2.5843055555555554</v>
      </c>
      <c r="AC15">
        <v>115</v>
      </c>
      <c r="AD15">
        <v>2.6763888888888889</v>
      </c>
      <c r="AE15">
        <v>107</v>
      </c>
      <c r="AF15">
        <v>23.475667505014648</v>
      </c>
      <c r="AG15">
        <v>2.4043901187023757</v>
      </c>
      <c r="AH15">
        <v>2.7358429774432643E-2</v>
      </c>
      <c r="AI15">
        <f>1/Table1[[#This Row],[Avg MeanISIinBurst]]</f>
        <v>36.551805357430752</v>
      </c>
      <c r="AJ15">
        <v>96.916275834623761</v>
      </c>
      <c r="AK15">
        <v>4.3340078138326216E-2</v>
      </c>
      <c r="AL15">
        <v>134.36942047862871</v>
      </c>
      <c r="AM15">
        <v>0.26943262411347524</v>
      </c>
      <c r="AN15" t="b">
        <v>1</v>
      </c>
      <c r="AO15" t="b">
        <v>1</v>
      </c>
    </row>
    <row r="16" spans="1:41" x14ac:dyDescent="0.3">
      <c r="A16" t="s">
        <v>34</v>
      </c>
      <c r="B16">
        <v>1</v>
      </c>
      <c r="C16">
        <v>14</v>
      </c>
      <c r="D16" t="s">
        <v>46</v>
      </c>
      <c r="E16" t="s">
        <v>36</v>
      </c>
      <c r="F16">
        <v>21</v>
      </c>
      <c r="G16" t="str">
        <f>IF(Table1[[#This Row],[Ethanol Day]]&lt;9,"Early",IF(Table1[[#This Row],[Ethanol Day]]&gt;16,"Late","Mid"))</f>
        <v>Late</v>
      </c>
      <c r="H16" t="s">
        <v>37</v>
      </c>
      <c r="I16" t="s">
        <v>37</v>
      </c>
      <c r="J16">
        <v>531</v>
      </c>
      <c r="K16">
        <v>0.32423611111111111</v>
      </c>
      <c r="L16">
        <f>Table1[[#This Row],[Hour4-Spk/sec]]-Table1[[#This Row],[Hour1-Spk/sec]]</f>
        <v>5.4722222222222228E-2</v>
      </c>
      <c r="M16">
        <v>20.581140302700174</v>
      </c>
      <c r="N16">
        <v>0.33333333333333331</v>
      </c>
      <c r="O16">
        <v>13.135547069632148</v>
      </c>
      <c r="P16">
        <v>0.25833333333333336</v>
      </c>
      <c r="Q16">
        <v>20.558078578958884</v>
      </c>
      <c r="R16">
        <v>0.31722222222222224</v>
      </c>
      <c r="S16">
        <v>23.041147471151927</v>
      </c>
      <c r="T16">
        <v>0.38805555555555554</v>
      </c>
      <c r="U16">
        <v>26.045119708181144</v>
      </c>
      <c r="V16">
        <v>1.5174143752442968</v>
      </c>
      <c r="W16">
        <v>2.994740531475748</v>
      </c>
      <c r="X16">
        <v>0.33333333333333331</v>
      </c>
      <c r="Y16">
        <v>82</v>
      </c>
      <c r="Z16">
        <v>0.25833333333333336</v>
      </c>
      <c r="AA16">
        <v>226</v>
      </c>
      <c r="AB16">
        <v>0.31722222222222224</v>
      </c>
      <c r="AC16">
        <v>115</v>
      </c>
      <c r="AD16">
        <v>0.38805555555555554</v>
      </c>
      <c r="AE16">
        <v>107</v>
      </c>
      <c r="AF16">
        <v>20.581140302700174</v>
      </c>
      <c r="AG16" s="2">
        <v>2.5144303840205535</v>
      </c>
      <c r="AH16">
        <v>2.550655620802085E-2</v>
      </c>
      <c r="AI16">
        <f>1/Table1[[#This Row],[Avg MeanISIinBurst]]</f>
        <v>39.205606270184674</v>
      </c>
      <c r="AJ16">
        <v>72.589185683836462</v>
      </c>
      <c r="AK16">
        <v>4.3655820931255022E-2</v>
      </c>
      <c r="AL16">
        <v>112.33889080059807</v>
      </c>
      <c r="AM16">
        <v>2.7708333333333331E-2</v>
      </c>
      <c r="AN16" t="b">
        <v>1</v>
      </c>
      <c r="AO16" t="b">
        <v>1</v>
      </c>
    </row>
    <row r="17" spans="1:41" hidden="1" x14ac:dyDescent="0.3">
      <c r="A17" t="s">
        <v>34</v>
      </c>
      <c r="B17">
        <v>1</v>
      </c>
      <c r="C17">
        <v>18</v>
      </c>
      <c r="D17" t="s">
        <v>47</v>
      </c>
      <c r="E17" t="s">
        <v>36</v>
      </c>
      <c r="F17">
        <v>21</v>
      </c>
      <c r="G17" t="str">
        <f>IF(Table1[[#This Row],[Ethanol Day]]&lt;9,"Early",IF(Table1[[#This Row],[Ethanol Day]]&gt;16,"Late","Mid"))</f>
        <v>Late</v>
      </c>
      <c r="H17" t="s">
        <v>40</v>
      </c>
      <c r="I17" t="s">
        <v>38</v>
      </c>
      <c r="J17">
        <v>531</v>
      </c>
      <c r="K17">
        <v>2.3743055555555559</v>
      </c>
      <c r="L17">
        <f>Table1[[#This Row],[Hour4-Spk/sec]]-Table1[[#This Row],[Hour1-Spk/sec]]</f>
        <v>-1.8519444444444439</v>
      </c>
      <c r="M17">
        <v>24.844530839446776</v>
      </c>
      <c r="N17">
        <v>3.2972222222222221</v>
      </c>
      <c r="O17">
        <v>32.692771559685617</v>
      </c>
      <c r="P17">
        <v>2.6641666666666666</v>
      </c>
      <c r="Q17">
        <v>26.325627844382662</v>
      </c>
      <c r="R17">
        <v>2.0905555555555551</v>
      </c>
      <c r="S17">
        <v>21.497913282559981</v>
      </c>
      <c r="T17">
        <v>1.4452777777777781</v>
      </c>
      <c r="U17">
        <v>16.867570615062881</v>
      </c>
      <c r="V17">
        <v>1.1636792509601606</v>
      </c>
      <c r="W17">
        <v>0.42118606438023071</v>
      </c>
      <c r="X17">
        <v>3.2972222222222221</v>
      </c>
      <c r="Y17">
        <v>82</v>
      </c>
      <c r="Z17">
        <v>2.6641666666666666</v>
      </c>
      <c r="AA17">
        <v>226</v>
      </c>
      <c r="AB17">
        <v>2.0905555555555551</v>
      </c>
      <c r="AC17">
        <v>115</v>
      </c>
      <c r="AD17">
        <v>1.4452777777777781</v>
      </c>
      <c r="AE17">
        <v>107</v>
      </c>
      <c r="AF17">
        <v>24.844530839446776</v>
      </c>
      <c r="AG17">
        <v>2.3702223743700004</v>
      </c>
      <c r="AH17">
        <v>2.9314852593903203E-2</v>
      </c>
      <c r="AI17">
        <f>1/Table1[[#This Row],[Avg MeanISIinBurst]]</f>
        <v>34.11240076329009</v>
      </c>
      <c r="AJ17">
        <v>68.679287834613248</v>
      </c>
      <c r="AK17">
        <v>4.3844019301440218E-2</v>
      </c>
      <c r="AL17">
        <v>103.11004719902473</v>
      </c>
      <c r="AM17">
        <v>0.2676811594202898</v>
      </c>
      <c r="AN17" t="b">
        <v>1</v>
      </c>
      <c r="AO17" t="b">
        <v>1</v>
      </c>
    </row>
    <row r="18" spans="1:41" x14ac:dyDescent="0.3">
      <c r="A18" t="s">
        <v>48</v>
      </c>
      <c r="B18">
        <v>3</v>
      </c>
      <c r="C18">
        <v>5</v>
      </c>
      <c r="D18" t="s">
        <v>49</v>
      </c>
      <c r="E18" t="s">
        <v>36</v>
      </c>
      <c r="F18">
        <v>22</v>
      </c>
      <c r="G18" t="str">
        <f>IF(Table1[[#This Row],[Ethanol Day]]&lt;9,"Early",IF(Table1[[#This Row],[Ethanol Day]]&gt;16,"Late","Mid"))</f>
        <v>Late</v>
      </c>
      <c r="H18" t="s">
        <v>37</v>
      </c>
      <c r="I18" t="s">
        <v>37</v>
      </c>
      <c r="J18">
        <v>769</v>
      </c>
      <c r="K18">
        <v>2.1877777777777778</v>
      </c>
      <c r="L18">
        <f>Table1[[#This Row],[Hour4-Spk/sec]]-Table1[[#This Row],[Hour1-Spk/sec]]</f>
        <v>-2.3580555555555551</v>
      </c>
      <c r="M18">
        <v>38.395543391765948</v>
      </c>
      <c r="N18">
        <v>2.9363888888888887</v>
      </c>
      <c r="O18">
        <v>39.619650505764298</v>
      </c>
      <c r="P18">
        <v>2.5838888888888891</v>
      </c>
      <c r="Q18">
        <v>37.165847992929379</v>
      </c>
      <c r="R18">
        <v>2.6524999999999994</v>
      </c>
      <c r="S18">
        <v>39.186071966856176</v>
      </c>
      <c r="T18">
        <v>0.57833333333333359</v>
      </c>
      <c r="U18">
        <v>37.24287836690776</v>
      </c>
      <c r="V18">
        <v>1.4569294782607514</v>
      </c>
      <c r="W18">
        <v>0.35363455712121644</v>
      </c>
      <c r="X18">
        <v>2.9363888888888887</v>
      </c>
      <c r="Y18">
        <v>167</v>
      </c>
      <c r="Z18">
        <v>2.5838888888888891</v>
      </c>
      <c r="AA18">
        <v>195</v>
      </c>
      <c r="AB18">
        <v>2.6524999999999994</v>
      </c>
      <c r="AC18">
        <v>213</v>
      </c>
      <c r="AD18">
        <v>0.57833333333333359</v>
      </c>
      <c r="AE18">
        <v>69</v>
      </c>
      <c r="AF18">
        <v>38.395543391765948</v>
      </c>
      <c r="AG18" s="2">
        <v>3.1297717425926437</v>
      </c>
      <c r="AH18">
        <v>3.1204090434192294E-2</v>
      </c>
      <c r="AI18">
        <f>1/Table1[[#This Row],[Avg MeanISIinBurst]]</f>
        <v>32.047080561727789</v>
      </c>
      <c r="AJ18">
        <v>63.146400649156533</v>
      </c>
      <c r="AK18">
        <v>7.2919453735390077E-2</v>
      </c>
      <c r="AL18">
        <v>73.775197732438826</v>
      </c>
      <c r="AM18">
        <v>0.32741935483870965</v>
      </c>
      <c r="AN18" t="b">
        <v>1</v>
      </c>
      <c r="AO18" t="b">
        <v>1</v>
      </c>
    </row>
    <row r="19" spans="1:41" x14ac:dyDescent="0.3">
      <c r="A19" t="s">
        <v>48</v>
      </c>
      <c r="B19">
        <v>3</v>
      </c>
      <c r="C19">
        <v>6</v>
      </c>
      <c r="D19" t="s">
        <v>50</v>
      </c>
      <c r="E19" t="s">
        <v>36</v>
      </c>
      <c r="F19">
        <v>22</v>
      </c>
      <c r="G19" t="str">
        <f>IF(Table1[[#This Row],[Ethanol Day]]&lt;9,"Early",IF(Table1[[#This Row],[Ethanol Day]]&gt;16,"Late","Mid"))</f>
        <v>Late</v>
      </c>
      <c r="H19" t="s">
        <v>37</v>
      </c>
      <c r="I19" t="s">
        <v>37</v>
      </c>
      <c r="J19">
        <v>769</v>
      </c>
      <c r="K19">
        <v>0.30121527777777779</v>
      </c>
      <c r="L19">
        <f>Table1[[#This Row],[Hour4-Spk/sec]]-Table1[[#This Row],[Hour1-Spk/sec]]</f>
        <v>-0.31999999999999995</v>
      </c>
      <c r="M19">
        <v>6.8754091498348613</v>
      </c>
      <c r="N19">
        <v>0.46249999999999997</v>
      </c>
      <c r="O19">
        <v>5.9146137370131768</v>
      </c>
      <c r="P19">
        <v>0.3790277777777778</v>
      </c>
      <c r="Q19">
        <v>7.8740540547354207</v>
      </c>
      <c r="R19">
        <v>0.22083333333333333</v>
      </c>
      <c r="S19">
        <v>6.6144385555068013</v>
      </c>
      <c r="T19">
        <v>0.14249999999999999</v>
      </c>
      <c r="U19">
        <v>8.1007751937984498</v>
      </c>
      <c r="V19">
        <v>1.5265044346529857</v>
      </c>
      <c r="W19">
        <v>2.9428113154761903</v>
      </c>
      <c r="X19">
        <v>0.46249999999999997</v>
      </c>
      <c r="Y19">
        <v>167</v>
      </c>
      <c r="Z19">
        <v>0.3790277777777778</v>
      </c>
      <c r="AA19">
        <v>195</v>
      </c>
      <c r="AB19">
        <v>0.22083333333333333</v>
      </c>
      <c r="AC19">
        <v>213</v>
      </c>
      <c r="AD19">
        <v>0.14249999999999999</v>
      </c>
      <c r="AE19">
        <v>69</v>
      </c>
      <c r="AF19">
        <v>6.8754091498348613</v>
      </c>
      <c r="AG19" s="2">
        <v>2.0722448979591834</v>
      </c>
      <c r="AH19">
        <v>2.6829565192743762E-2</v>
      </c>
      <c r="AI19">
        <f>1/Table1[[#This Row],[Avg MeanISIinBurst]]</f>
        <v>37.27231480704193</v>
      </c>
      <c r="AJ19">
        <v>57.220403046037312</v>
      </c>
      <c r="AK19">
        <v>2.9733440476175082E-2</v>
      </c>
      <c r="AL19">
        <v>108.10061362746372</v>
      </c>
      <c r="AM19">
        <v>1.1052631578947369E-2</v>
      </c>
      <c r="AN19" t="b">
        <v>1</v>
      </c>
      <c r="AO19" t="b">
        <v>1</v>
      </c>
    </row>
    <row r="20" spans="1:41" hidden="1" x14ac:dyDescent="0.3">
      <c r="A20" t="s">
        <v>48</v>
      </c>
      <c r="B20">
        <v>3</v>
      </c>
      <c r="C20">
        <v>7</v>
      </c>
      <c r="D20" t="s">
        <v>43</v>
      </c>
      <c r="E20" t="s">
        <v>36</v>
      </c>
      <c r="F20">
        <v>22</v>
      </c>
      <c r="G20" t="str">
        <f>IF(Table1[[#This Row],[Ethanol Day]]&lt;9,"Early",IF(Table1[[#This Row],[Ethanol Day]]&gt;16,"Late","Mid"))</f>
        <v>Late</v>
      </c>
      <c r="H20" t="s">
        <v>40</v>
      </c>
      <c r="I20" t="s">
        <v>42</v>
      </c>
      <c r="J20">
        <v>769</v>
      </c>
      <c r="K20">
        <v>0.61706439393939394</v>
      </c>
      <c r="L20">
        <f>Table1[[#This Row],[Hour4-Spk/sec]]-Table1[[#This Row],[Hour1-Spk/sec]]</f>
        <v>0.26242424242424234</v>
      </c>
      <c r="M20">
        <v>5.6034335753119366</v>
      </c>
      <c r="N20">
        <v>0.42333333333333334</v>
      </c>
      <c r="O20">
        <v>4.2125565696228691</v>
      </c>
      <c r="P20">
        <v>0.67388888888888898</v>
      </c>
      <c r="Q20">
        <v>6.8347053972994702</v>
      </c>
      <c r="R20">
        <v>0.68527777777777787</v>
      </c>
      <c r="S20">
        <v>5.8839276107311624</v>
      </c>
      <c r="T20">
        <v>0.68575757575757568</v>
      </c>
      <c r="U20">
        <v>5.2407670201588488</v>
      </c>
      <c r="V20">
        <v>1.1284464194838693</v>
      </c>
      <c r="W20">
        <v>1.6841645751055427</v>
      </c>
      <c r="X20">
        <v>0.42333333333333334</v>
      </c>
      <c r="Y20">
        <v>167</v>
      </c>
      <c r="Z20">
        <v>0.67388888888888898</v>
      </c>
      <c r="AA20">
        <v>195</v>
      </c>
      <c r="AB20">
        <v>0.68527777777777787</v>
      </c>
      <c r="AC20">
        <v>213</v>
      </c>
      <c r="AD20">
        <v>0.68575757575757568</v>
      </c>
      <c r="AE20">
        <v>69</v>
      </c>
      <c r="AF20">
        <v>5.6034335753119366</v>
      </c>
      <c r="AG20">
        <v>2.0799185463659149</v>
      </c>
      <c r="AH20">
        <v>2.6171069601086051E-2</v>
      </c>
      <c r="AI20" s="1">
        <f>1/Table1[[#This Row],[Avg MeanISIinBurst]]</f>
        <v>38.210131081478686</v>
      </c>
      <c r="AJ20">
        <v>64.169494999639767</v>
      </c>
      <c r="AK20">
        <v>2.8834065371761242E-2</v>
      </c>
      <c r="AL20">
        <v>116.24100032740834</v>
      </c>
      <c r="AM20">
        <v>1.7166666666666663E-2</v>
      </c>
      <c r="AN20" t="b">
        <v>1</v>
      </c>
      <c r="AO20" t="b">
        <v>1</v>
      </c>
    </row>
    <row r="21" spans="1:41" x14ac:dyDescent="0.3">
      <c r="A21" t="s">
        <v>48</v>
      </c>
      <c r="B21">
        <v>3</v>
      </c>
      <c r="C21">
        <v>8</v>
      </c>
      <c r="D21" t="s">
        <v>44</v>
      </c>
      <c r="E21" t="s">
        <v>36</v>
      </c>
      <c r="F21">
        <v>22</v>
      </c>
      <c r="G21" t="str">
        <f>IF(Table1[[#This Row],[Ethanol Day]]&lt;9,"Early",IF(Table1[[#This Row],[Ethanol Day]]&gt;16,"Late","Mid"))</f>
        <v>Late</v>
      </c>
      <c r="H21" t="s">
        <v>37</v>
      </c>
      <c r="I21" t="s">
        <v>37</v>
      </c>
      <c r="J21">
        <v>769</v>
      </c>
      <c r="K21">
        <v>1.0891666666666666</v>
      </c>
      <c r="L21">
        <f>Table1[[#This Row],[Hour4-Spk/sec]]-Table1[[#This Row],[Hour1-Spk/sec]]</f>
        <v>-0.29805555555555552</v>
      </c>
      <c r="M21">
        <v>10.890757411737544</v>
      </c>
      <c r="N21">
        <v>1.349722222222222</v>
      </c>
      <c r="O21">
        <v>14.008115465861385</v>
      </c>
      <c r="P21">
        <v>1.0694444444444444</v>
      </c>
      <c r="Q21">
        <v>10.471656566044961</v>
      </c>
      <c r="R21">
        <v>0.88583333333333325</v>
      </c>
      <c r="S21">
        <v>8.2824790730649696</v>
      </c>
      <c r="T21">
        <v>1.0516666666666665</v>
      </c>
      <c r="U21">
        <v>9.968751217793308</v>
      </c>
      <c r="V21">
        <v>1.039976660384474</v>
      </c>
      <c r="W21">
        <v>0.92127723769454162</v>
      </c>
      <c r="X21">
        <v>1.349722222222222</v>
      </c>
      <c r="Y21">
        <v>167</v>
      </c>
      <c r="Z21">
        <v>1.0694444444444444</v>
      </c>
      <c r="AA21">
        <v>195</v>
      </c>
      <c r="AB21">
        <v>0.88583333333333325</v>
      </c>
      <c r="AC21">
        <v>213</v>
      </c>
      <c r="AD21">
        <v>1.0516666666666665</v>
      </c>
      <c r="AE21">
        <v>69</v>
      </c>
      <c r="AF21">
        <v>10.890757411737544</v>
      </c>
      <c r="AG21" s="2">
        <v>2.1076046504809836</v>
      </c>
      <c r="AH21">
        <v>2.4626298321181152E-2</v>
      </c>
      <c r="AI21">
        <f>1/Table1[[#This Row],[Avg MeanISIinBurst]]</f>
        <v>40.606996104643834</v>
      </c>
      <c r="AJ21">
        <v>87.793872278211012</v>
      </c>
      <c r="AK21">
        <v>2.8149383204197517E-2</v>
      </c>
      <c r="AL21">
        <v>155.96218249438854</v>
      </c>
      <c r="AM21">
        <v>5.7863247863247848E-2</v>
      </c>
      <c r="AN21" t="b">
        <v>1</v>
      </c>
      <c r="AO21" t="b">
        <v>1</v>
      </c>
    </row>
    <row r="22" spans="1:41" hidden="1" x14ac:dyDescent="0.3">
      <c r="A22" t="s">
        <v>48</v>
      </c>
      <c r="B22">
        <v>3</v>
      </c>
      <c r="C22">
        <v>9</v>
      </c>
      <c r="D22" t="s">
        <v>51</v>
      </c>
      <c r="E22" t="s">
        <v>36</v>
      </c>
      <c r="F22">
        <v>22</v>
      </c>
      <c r="G22" t="str">
        <f>IF(Table1[[#This Row],[Ethanol Day]]&lt;9,"Early",IF(Table1[[#This Row],[Ethanol Day]]&gt;16,"Late","Mid"))</f>
        <v>Late</v>
      </c>
      <c r="H22" t="s">
        <v>38</v>
      </c>
      <c r="I22" t="s">
        <v>37</v>
      </c>
      <c r="J22">
        <v>769</v>
      </c>
      <c r="K22">
        <v>13.043125</v>
      </c>
      <c r="L22">
        <f>Table1[[#This Row],[Hour4-Spk/sec]]-Table1[[#This Row],[Hour1-Spk/sec]]</f>
        <v>-0.70527777777777878</v>
      </c>
      <c r="M22">
        <v>86.461578032811516</v>
      </c>
      <c r="N22">
        <v>13.799444444444445</v>
      </c>
      <c r="O22">
        <v>87.178041909968854</v>
      </c>
      <c r="P22">
        <v>12.75611111111111</v>
      </c>
      <c r="Q22">
        <v>85.950718055235072</v>
      </c>
      <c r="R22">
        <v>12.522777777777778</v>
      </c>
      <c r="S22">
        <v>86.235493807769146</v>
      </c>
      <c r="T22">
        <v>13.094166666666666</v>
      </c>
      <c r="U22">
        <v>86.523019009196076</v>
      </c>
      <c r="V22">
        <v>1.1885325704947891</v>
      </c>
      <c r="W22">
        <v>7.7131966635704527E-2</v>
      </c>
      <c r="X22">
        <v>13.799444444444445</v>
      </c>
      <c r="Y22">
        <v>167</v>
      </c>
      <c r="Z22">
        <v>12.75611111111111</v>
      </c>
      <c r="AA22">
        <v>195</v>
      </c>
      <c r="AB22">
        <v>12.522777777777778</v>
      </c>
      <c r="AC22">
        <v>213</v>
      </c>
      <c r="AD22">
        <v>13.094166666666666</v>
      </c>
      <c r="AE22">
        <v>69</v>
      </c>
      <c r="AF22">
        <v>86.461578032811516</v>
      </c>
      <c r="AG22">
        <v>5.8847833149142579</v>
      </c>
      <c r="AH22">
        <v>3.0368182312548314E-2</v>
      </c>
      <c r="AI22">
        <f>1/Table1[[#This Row],[Avg MeanISIinBurst]]</f>
        <v>32.929201679179663</v>
      </c>
      <c r="AJ22">
        <v>137.37168135593316</v>
      </c>
      <c r="AK22">
        <v>0.17076482138193522</v>
      </c>
      <c r="AL22">
        <v>69.070885683976314</v>
      </c>
      <c r="AM22">
        <v>1.9100000000000001</v>
      </c>
      <c r="AN22" t="b">
        <v>1</v>
      </c>
      <c r="AO22" t="b">
        <v>1</v>
      </c>
    </row>
    <row r="23" spans="1:41" hidden="1" x14ac:dyDescent="0.3">
      <c r="A23" t="s">
        <v>48</v>
      </c>
      <c r="B23">
        <v>3</v>
      </c>
      <c r="C23">
        <v>11</v>
      </c>
      <c r="D23" t="s">
        <v>46</v>
      </c>
      <c r="E23" t="s">
        <v>36</v>
      </c>
      <c r="F23">
        <v>22</v>
      </c>
      <c r="G23" t="str">
        <f>IF(Table1[[#This Row],[Ethanol Day]]&lt;9,"Early",IF(Table1[[#This Row],[Ethanol Day]]&gt;16,"Late","Mid"))</f>
        <v>Late</v>
      </c>
      <c r="H23" t="s">
        <v>40</v>
      </c>
      <c r="I23" t="s">
        <v>37</v>
      </c>
      <c r="J23">
        <v>769</v>
      </c>
      <c r="K23">
        <v>0.54972222222222233</v>
      </c>
      <c r="L23">
        <f>Table1[[#This Row],[Hour4-Spk/sec]]-Table1[[#This Row],[Hour1-Spk/sec]]</f>
        <v>-8.1111111111111134E-2</v>
      </c>
      <c r="M23">
        <v>7.2900556325163173</v>
      </c>
      <c r="N23">
        <v>0.62194444444444452</v>
      </c>
      <c r="O23">
        <v>8.3530245513226902</v>
      </c>
      <c r="P23">
        <v>0.52722222222222237</v>
      </c>
      <c r="Q23">
        <v>7.2614550037661507</v>
      </c>
      <c r="R23">
        <v>0.50888888888888895</v>
      </c>
      <c r="S23">
        <v>6.735319163733557</v>
      </c>
      <c r="T23">
        <v>0.54083333333333339</v>
      </c>
      <c r="U23">
        <v>6.3826446280991735</v>
      </c>
      <c r="V23">
        <v>1.0475491290561412</v>
      </c>
      <c r="W23">
        <v>1.8572081169318519</v>
      </c>
      <c r="X23">
        <v>0.62194444444444452</v>
      </c>
      <c r="Y23">
        <v>167</v>
      </c>
      <c r="Z23">
        <v>0.52722222222222237</v>
      </c>
      <c r="AA23">
        <v>195</v>
      </c>
      <c r="AB23">
        <v>0.50888888888888895</v>
      </c>
      <c r="AC23">
        <v>213</v>
      </c>
      <c r="AD23">
        <v>0.54083333333333339</v>
      </c>
      <c r="AE23">
        <v>69</v>
      </c>
      <c r="AF23">
        <v>7.2900556325163173</v>
      </c>
      <c r="AG23">
        <v>2.109856284856285</v>
      </c>
      <c r="AH23">
        <v>2.4516988416988419E-2</v>
      </c>
      <c r="AI23">
        <f>1/Table1[[#This Row],[Avg MeanISIinBurst]]</f>
        <v>40.788043906203242</v>
      </c>
      <c r="AJ23">
        <v>86.525236475942762</v>
      </c>
      <c r="AK23">
        <v>2.8622571321365566E-2</v>
      </c>
      <c r="AL23">
        <v>151.77914679557804</v>
      </c>
      <c r="AM23">
        <v>1.8947368421052636E-2</v>
      </c>
      <c r="AN23" t="b">
        <v>1</v>
      </c>
      <c r="AO23" t="b">
        <v>1</v>
      </c>
    </row>
    <row r="24" spans="1:41" hidden="1" x14ac:dyDescent="0.3">
      <c r="A24" t="s">
        <v>48</v>
      </c>
      <c r="B24">
        <v>3</v>
      </c>
      <c r="C24">
        <v>15</v>
      </c>
      <c r="D24" t="s">
        <v>47</v>
      </c>
      <c r="E24" t="s">
        <v>36</v>
      </c>
      <c r="F24">
        <v>22</v>
      </c>
      <c r="G24" t="str">
        <f>IF(Table1[[#This Row],[Ethanol Day]]&lt;9,"Early",IF(Table1[[#This Row],[Ethanol Day]]&gt;16,"Late","Mid"))</f>
        <v>Late</v>
      </c>
      <c r="H24" t="s">
        <v>40</v>
      </c>
      <c r="I24" t="s">
        <v>37</v>
      </c>
      <c r="J24">
        <v>769</v>
      </c>
      <c r="K24">
        <v>1.2324652777777776</v>
      </c>
      <c r="L24">
        <f>Table1[[#This Row],[Hour4-Spk/sec]]-Table1[[#This Row],[Hour1-Spk/sec]]</f>
        <v>-1.3247222222222224</v>
      </c>
      <c r="M24">
        <v>17.54688981568377</v>
      </c>
      <c r="N24">
        <v>1.8286111111111112</v>
      </c>
      <c r="O24">
        <v>21.981300203681084</v>
      </c>
      <c r="P24">
        <v>1.3638888888888887</v>
      </c>
      <c r="Q24">
        <v>17.356994451443096</v>
      </c>
      <c r="R24">
        <v>1.2334722222222221</v>
      </c>
      <c r="S24">
        <v>15.287776255756693</v>
      </c>
      <c r="T24">
        <v>0.50388888888888883</v>
      </c>
      <c r="U24">
        <v>12.087035790152491</v>
      </c>
      <c r="V24">
        <v>1.1528968883497432</v>
      </c>
      <c r="W24">
        <v>0.70868718492208982</v>
      </c>
      <c r="X24">
        <v>1.8286111111111112</v>
      </c>
      <c r="Y24">
        <v>167</v>
      </c>
      <c r="Z24">
        <v>1.3638888888888887</v>
      </c>
      <c r="AA24">
        <v>195</v>
      </c>
      <c r="AB24">
        <v>1.2334722222222221</v>
      </c>
      <c r="AC24">
        <v>213</v>
      </c>
      <c r="AD24">
        <v>0.50388888888888883</v>
      </c>
      <c r="AE24">
        <v>69</v>
      </c>
      <c r="AF24">
        <v>17.54688981568377</v>
      </c>
      <c r="AG24">
        <v>2.4167557072084573</v>
      </c>
      <c r="AH24">
        <v>2.8051608424307321E-2</v>
      </c>
      <c r="AI24">
        <f>1/Table1[[#This Row],[Avg MeanISIinBurst]]</f>
        <v>35.648579748941543</v>
      </c>
      <c r="AJ24">
        <v>75.001396717107085</v>
      </c>
      <c r="AK24">
        <v>4.23208661439562E-2</v>
      </c>
      <c r="AL24">
        <v>114.78337583914146</v>
      </c>
      <c r="AM24">
        <v>0.10585585585585586</v>
      </c>
      <c r="AN24" t="b">
        <v>1</v>
      </c>
      <c r="AO24" t="b">
        <v>1</v>
      </c>
    </row>
    <row r="25" spans="1:41" hidden="1" x14ac:dyDescent="0.3">
      <c r="A25" t="s">
        <v>52</v>
      </c>
      <c r="B25">
        <v>4</v>
      </c>
      <c r="C25">
        <v>3</v>
      </c>
      <c r="D25" t="s">
        <v>41</v>
      </c>
      <c r="E25" t="s">
        <v>36</v>
      </c>
      <c r="F25">
        <v>21</v>
      </c>
      <c r="G25" t="str">
        <f>IF(Table1[[#This Row],[Ethanol Day]]&lt;9,"Early",IF(Table1[[#This Row],[Ethanol Day]]&gt;16,"Late","Mid"))</f>
        <v>Late</v>
      </c>
      <c r="H25" t="s">
        <v>40</v>
      </c>
      <c r="I25" t="s">
        <v>42</v>
      </c>
      <c r="J25">
        <v>344</v>
      </c>
      <c r="K25">
        <v>0.32520833333333332</v>
      </c>
      <c r="L25">
        <f>Table1[[#This Row],[Hour4-Spk/sec]]-Table1[[#This Row],[Hour1-Spk/sec]]</f>
        <v>-0.64194444444444443</v>
      </c>
      <c r="M25">
        <v>8.6696830048888458</v>
      </c>
      <c r="N25">
        <v>0.75861111111111112</v>
      </c>
      <c r="O25">
        <v>14.102177559000859</v>
      </c>
      <c r="P25">
        <v>0.28222222222222221</v>
      </c>
      <c r="Q25">
        <v>6.2231776828684033</v>
      </c>
      <c r="R25">
        <v>0.14333333333333334</v>
      </c>
      <c r="S25">
        <v>5.9197100136470659</v>
      </c>
      <c r="T25">
        <v>0.11666666666666665</v>
      </c>
      <c r="U25">
        <v>7.9719120197089257</v>
      </c>
      <c r="V25">
        <v>3.5775835012255426</v>
      </c>
      <c r="W25">
        <v>3.0689982164449821</v>
      </c>
      <c r="X25">
        <v>0.75861111111111112</v>
      </c>
      <c r="Y25">
        <v>2</v>
      </c>
      <c r="Z25">
        <v>0.28222222222222221</v>
      </c>
      <c r="AA25">
        <v>0</v>
      </c>
      <c r="AB25">
        <v>0.14333333333333334</v>
      </c>
      <c r="AC25">
        <v>59</v>
      </c>
      <c r="AD25">
        <v>0.11666666666666665</v>
      </c>
      <c r="AE25">
        <v>89</v>
      </c>
      <c r="AF25">
        <v>8.6696830048888458</v>
      </c>
      <c r="AG25">
        <v>2.2806230718392881</v>
      </c>
      <c r="AH25">
        <v>2.2103467774167104E-2</v>
      </c>
      <c r="AI25" s="1">
        <f>1/Table1[[#This Row],[Avg MeanISIinBurst]]</f>
        <v>45.241769762875215</v>
      </c>
      <c r="AJ25">
        <v>121.82604818375205</v>
      </c>
      <c r="AK25">
        <v>2.9889608871387634E-2</v>
      </c>
      <c r="AL25">
        <v>164.42815743346779</v>
      </c>
      <c r="AM25">
        <v>1.9922480620155038E-2</v>
      </c>
      <c r="AN25" t="b">
        <v>1</v>
      </c>
      <c r="AO25" t="b">
        <v>1</v>
      </c>
    </row>
    <row r="26" spans="1:41" x14ac:dyDescent="0.3">
      <c r="A26" t="s">
        <v>52</v>
      </c>
      <c r="B26">
        <v>4</v>
      </c>
      <c r="C26">
        <v>4</v>
      </c>
      <c r="D26" t="s">
        <v>49</v>
      </c>
      <c r="E26" t="s">
        <v>36</v>
      </c>
      <c r="F26">
        <v>21</v>
      </c>
      <c r="G26" t="str">
        <f>IF(Table1[[#This Row],[Ethanol Day]]&lt;9,"Early",IF(Table1[[#This Row],[Ethanol Day]]&gt;16,"Late","Mid"))</f>
        <v>Late</v>
      </c>
      <c r="H26" t="s">
        <v>37</v>
      </c>
      <c r="I26" t="s">
        <v>37</v>
      </c>
      <c r="J26">
        <v>344</v>
      </c>
      <c r="K26">
        <v>1.8650694444444444</v>
      </c>
      <c r="L26">
        <f>Table1[[#This Row],[Hour4-Spk/sec]]-Table1[[#This Row],[Hour1-Spk/sec]]</f>
        <v>0.33388888888888912</v>
      </c>
      <c r="M26">
        <v>27.549127713883614</v>
      </c>
      <c r="N26">
        <v>1.7388888888888889</v>
      </c>
      <c r="O26">
        <v>24.958094390846565</v>
      </c>
      <c r="P26">
        <v>1.5525</v>
      </c>
      <c r="Q26">
        <v>23.957344551271451</v>
      </c>
      <c r="R26">
        <v>2.096111111111111</v>
      </c>
      <c r="S26">
        <v>30.539238555758203</v>
      </c>
      <c r="T26">
        <v>2.0727777777777781</v>
      </c>
      <c r="U26">
        <v>32.014307014165951</v>
      </c>
      <c r="V26">
        <v>7.451409504321143</v>
      </c>
      <c r="W26">
        <v>0.59165121484617778</v>
      </c>
      <c r="X26">
        <v>1.7388888888888889</v>
      </c>
      <c r="Y26">
        <v>2</v>
      </c>
      <c r="Z26">
        <v>1.5525</v>
      </c>
      <c r="AA26">
        <v>0</v>
      </c>
      <c r="AB26">
        <v>2.096111111111111</v>
      </c>
      <c r="AC26">
        <v>59</v>
      </c>
      <c r="AD26">
        <v>2.0727777777777781</v>
      </c>
      <c r="AE26">
        <v>89</v>
      </c>
      <c r="AF26">
        <v>27.549127713883614</v>
      </c>
      <c r="AG26" s="2">
        <v>2.6281997038953127</v>
      </c>
      <c r="AH26">
        <v>2.9708935530100185E-2</v>
      </c>
      <c r="AI26">
        <f>1/Table1[[#This Row],[Avg MeanISIinBurst]]</f>
        <v>33.65990676397108</v>
      </c>
      <c r="AJ26">
        <v>62.666053883562867</v>
      </c>
      <c r="AK26">
        <v>5.3321218886280483E-2</v>
      </c>
      <c r="AL26">
        <v>86.725227095831684</v>
      </c>
      <c r="AM26">
        <v>0.19395348837209303</v>
      </c>
      <c r="AN26" t="b">
        <v>1</v>
      </c>
      <c r="AO26" t="b">
        <v>1</v>
      </c>
    </row>
    <row r="27" spans="1:41" hidden="1" x14ac:dyDescent="0.3">
      <c r="A27" t="s">
        <v>52</v>
      </c>
      <c r="B27">
        <v>4</v>
      </c>
      <c r="C27">
        <v>6</v>
      </c>
      <c r="D27" t="s">
        <v>43</v>
      </c>
      <c r="E27" t="s">
        <v>36</v>
      </c>
      <c r="F27">
        <v>21</v>
      </c>
      <c r="G27" t="str">
        <f>IF(Table1[[#This Row],[Ethanol Day]]&lt;9,"Early",IF(Table1[[#This Row],[Ethanol Day]]&gt;16,"Late","Mid"))</f>
        <v>Late</v>
      </c>
      <c r="H27" t="s">
        <v>40</v>
      </c>
      <c r="I27" t="s">
        <v>42</v>
      </c>
      <c r="J27">
        <v>344</v>
      </c>
      <c r="K27">
        <v>1.0787089646464647</v>
      </c>
      <c r="L27">
        <f>Table1[[#This Row],[Hour4-Spk/sec]]-Table1[[#This Row],[Hour1-Spk/sec]]</f>
        <v>-1.2214141414141415</v>
      </c>
      <c r="M27">
        <v>24.36415815241342</v>
      </c>
      <c r="N27">
        <v>1.9961111111111112</v>
      </c>
      <c r="O27">
        <v>29.044477652451814</v>
      </c>
      <c r="P27">
        <v>0.82236111111111121</v>
      </c>
      <c r="Q27">
        <v>19.904130196106305</v>
      </c>
      <c r="R27">
        <v>0.72166666666666668</v>
      </c>
      <c r="S27">
        <v>23.705975641432335</v>
      </c>
      <c r="T27">
        <v>0.77469696969696966</v>
      </c>
      <c r="U27">
        <v>24.38365545808616</v>
      </c>
      <c r="V27">
        <v>7.523681529296951</v>
      </c>
      <c r="W27">
        <v>0.8545128456990273</v>
      </c>
      <c r="X27">
        <v>1.9961111111111112</v>
      </c>
      <c r="Y27">
        <v>2</v>
      </c>
      <c r="Z27">
        <v>0.82236111111111121</v>
      </c>
      <c r="AA27">
        <v>0</v>
      </c>
      <c r="AB27">
        <v>0.72166666666666668</v>
      </c>
      <c r="AC27">
        <v>59</v>
      </c>
      <c r="AD27">
        <v>0.77469696969696966</v>
      </c>
      <c r="AE27">
        <v>89</v>
      </c>
      <c r="AF27">
        <v>24.36415815241342</v>
      </c>
      <c r="AG27">
        <v>7.1625082634159458</v>
      </c>
      <c r="AH27">
        <v>2.5449007062666215E-2</v>
      </c>
      <c r="AI27" s="1">
        <f>1/Table1[[#This Row],[Avg MeanISIinBurst]]</f>
        <v>39.294263919121761</v>
      </c>
      <c r="AJ27">
        <v>139.50307110020074</v>
      </c>
      <c r="AK27">
        <v>8.6684598274822403E-2</v>
      </c>
      <c r="AL27">
        <v>147.90337964759163</v>
      </c>
      <c r="AM27">
        <v>0.12048780487804875</v>
      </c>
      <c r="AN27" t="b">
        <v>1</v>
      </c>
      <c r="AO27" t="b">
        <v>1</v>
      </c>
    </row>
    <row r="28" spans="1:41" x14ac:dyDescent="0.3">
      <c r="A28" t="s">
        <v>52</v>
      </c>
      <c r="B28">
        <v>4</v>
      </c>
      <c r="C28">
        <v>7</v>
      </c>
      <c r="D28" t="s">
        <v>44</v>
      </c>
      <c r="E28" t="s">
        <v>36</v>
      </c>
      <c r="F28">
        <v>21</v>
      </c>
      <c r="G28" t="str">
        <f>IF(Table1[[#This Row],[Ethanol Day]]&lt;9,"Early",IF(Table1[[#This Row],[Ethanol Day]]&gt;16,"Late","Mid"))</f>
        <v>Late</v>
      </c>
      <c r="H28" t="s">
        <v>37</v>
      </c>
      <c r="I28" t="s">
        <v>37</v>
      </c>
      <c r="J28">
        <v>344</v>
      </c>
      <c r="K28">
        <v>2.7247222222222227</v>
      </c>
      <c r="L28">
        <f>Table1[[#This Row],[Hour4-Spk/sec]]-Table1[[#This Row],[Hour1-Spk/sec]]</f>
        <v>2.4862500000000005</v>
      </c>
      <c r="M28">
        <v>27.799386290284215</v>
      </c>
      <c r="N28">
        <v>0.78736111111111129</v>
      </c>
      <c r="O28">
        <v>8.9789010935929916</v>
      </c>
      <c r="P28">
        <v>3.3890277777777773</v>
      </c>
      <c r="Q28">
        <v>34.56160162829444</v>
      </c>
      <c r="R28">
        <v>3.4488888888888893</v>
      </c>
      <c r="S28">
        <v>35.310187813301276</v>
      </c>
      <c r="T28">
        <v>3.2736111111111117</v>
      </c>
      <c r="U28">
        <v>34.402710510519405</v>
      </c>
      <c r="V28">
        <v>9.1271365181511559</v>
      </c>
      <c r="W28">
        <v>0.39065350813070687</v>
      </c>
      <c r="X28">
        <v>0.78736111111111129</v>
      </c>
      <c r="Y28">
        <v>2</v>
      </c>
      <c r="Z28">
        <v>3.3890277777777773</v>
      </c>
      <c r="AA28">
        <v>0</v>
      </c>
      <c r="AB28">
        <v>3.4488888888888893</v>
      </c>
      <c r="AC28">
        <v>59</v>
      </c>
      <c r="AD28">
        <v>3.2736111111111117</v>
      </c>
      <c r="AE28">
        <v>89</v>
      </c>
      <c r="AF28">
        <v>27.799386290284215</v>
      </c>
      <c r="AG28" s="2">
        <v>2.4300779848912311</v>
      </c>
      <c r="AH28">
        <v>2.7545049074944664E-2</v>
      </c>
      <c r="AI28">
        <f>1/Table1[[#This Row],[Avg MeanISIinBurst]]</f>
        <v>36.304164762211769</v>
      </c>
      <c r="AJ28">
        <v>80.437059972289305</v>
      </c>
      <c r="AK28">
        <v>4.4222461733073926E-2</v>
      </c>
      <c r="AL28">
        <v>116.67972345223292</v>
      </c>
      <c r="AM28">
        <v>0.34765765765765766</v>
      </c>
      <c r="AN28" t="b">
        <v>1</v>
      </c>
      <c r="AO28" t="b">
        <v>1</v>
      </c>
    </row>
    <row r="29" spans="1:41" hidden="1" x14ac:dyDescent="0.3">
      <c r="A29" t="s">
        <v>52</v>
      </c>
      <c r="B29">
        <v>4</v>
      </c>
      <c r="C29">
        <v>8</v>
      </c>
      <c r="D29" t="s">
        <v>51</v>
      </c>
      <c r="E29" t="s">
        <v>36</v>
      </c>
      <c r="F29">
        <v>21</v>
      </c>
      <c r="G29" t="str">
        <f>IF(Table1[[#This Row],[Ethanol Day]]&lt;9,"Early",IF(Table1[[#This Row],[Ethanol Day]]&gt;16,"Late","Mid"))</f>
        <v>Late</v>
      </c>
      <c r="H29" t="s">
        <v>38</v>
      </c>
      <c r="I29" t="s">
        <v>37</v>
      </c>
      <c r="J29">
        <v>344</v>
      </c>
      <c r="K29">
        <v>11.310555555555554</v>
      </c>
      <c r="L29">
        <f>Table1[[#This Row],[Hour4-Spk/sec]]-Table1[[#This Row],[Hour1-Spk/sec]]</f>
        <v>-2.1977777777777785</v>
      </c>
      <c r="M29">
        <v>83.201685654658263</v>
      </c>
      <c r="N29">
        <v>12.56388888888889</v>
      </c>
      <c r="O29">
        <v>84.739386079616466</v>
      </c>
      <c r="P29">
        <v>11.359444444444444</v>
      </c>
      <c r="Q29">
        <v>83.165120579796977</v>
      </c>
      <c r="R29">
        <v>10.952777777777778</v>
      </c>
      <c r="S29">
        <v>82.628517187107619</v>
      </c>
      <c r="T29">
        <v>10.366111111111111</v>
      </c>
      <c r="U29">
        <v>81.809735330838762</v>
      </c>
      <c r="V29">
        <v>18.504005400255679</v>
      </c>
      <c r="W29">
        <v>9.31279063084655E-2</v>
      </c>
      <c r="X29">
        <v>12.56388888888889</v>
      </c>
      <c r="Y29">
        <v>2</v>
      </c>
      <c r="Z29">
        <v>11.359444444444444</v>
      </c>
      <c r="AA29">
        <v>0</v>
      </c>
      <c r="AB29">
        <v>10.952777777777778</v>
      </c>
      <c r="AC29">
        <v>59</v>
      </c>
      <c r="AD29">
        <v>10.366111111111111</v>
      </c>
      <c r="AE29">
        <v>89</v>
      </c>
      <c r="AF29">
        <v>83.201685654658263</v>
      </c>
      <c r="AG29">
        <v>5.0544270637888706</v>
      </c>
      <c r="AH29">
        <v>3.0746428205741781E-2</v>
      </c>
      <c r="AI29">
        <f>1/Table1[[#This Row],[Avg MeanISIinBurst]]</f>
        <v>32.524103070068271</v>
      </c>
      <c r="AJ29">
        <v>108.8999906131111</v>
      </c>
      <c r="AK29">
        <v>0.14438584278487177</v>
      </c>
      <c r="AL29">
        <v>69.795246151813501</v>
      </c>
      <c r="AM29">
        <v>1.8962121212121212</v>
      </c>
      <c r="AN29" t="b">
        <v>1</v>
      </c>
      <c r="AO29" t="b">
        <v>1</v>
      </c>
    </row>
    <row r="30" spans="1:41" x14ac:dyDescent="0.3">
      <c r="A30" t="s">
        <v>52</v>
      </c>
      <c r="B30">
        <v>4</v>
      </c>
      <c r="C30">
        <v>12</v>
      </c>
      <c r="D30" t="s">
        <v>47</v>
      </c>
      <c r="E30" t="s">
        <v>36</v>
      </c>
      <c r="F30">
        <v>21</v>
      </c>
      <c r="G30" t="str">
        <f>IF(Table1[[#This Row],[Ethanol Day]]&lt;9,"Early",IF(Table1[[#This Row],[Ethanol Day]]&gt;16,"Late","Mid"))</f>
        <v>Late</v>
      </c>
      <c r="H30" t="s">
        <v>37</v>
      </c>
      <c r="I30" t="s">
        <v>37</v>
      </c>
      <c r="J30">
        <v>344</v>
      </c>
      <c r="K30">
        <v>1.5867361111111111</v>
      </c>
      <c r="L30">
        <f>Table1[[#This Row],[Hour4-Spk/sec]]-Table1[[#This Row],[Hour1-Spk/sec]]</f>
        <v>-0.94208333333333361</v>
      </c>
      <c r="M30">
        <v>20.314153963794542</v>
      </c>
      <c r="N30">
        <v>2.0180555555555557</v>
      </c>
      <c r="O30">
        <v>23.026245262560021</v>
      </c>
      <c r="P30">
        <v>1.6130555555555555</v>
      </c>
      <c r="Q30">
        <v>18.953341295279888</v>
      </c>
      <c r="R30">
        <v>1.639861111111111</v>
      </c>
      <c r="S30">
        <v>21.008882229900454</v>
      </c>
      <c r="T30">
        <v>1.0759722222222221</v>
      </c>
      <c r="U30">
        <v>17.241958648353894</v>
      </c>
      <c r="V30">
        <v>7.1503298887506208</v>
      </c>
      <c r="W30">
        <v>0.63925010387811632</v>
      </c>
      <c r="X30">
        <v>2.0180555555555557</v>
      </c>
      <c r="Y30">
        <v>2</v>
      </c>
      <c r="Z30">
        <v>1.6130555555555555</v>
      </c>
      <c r="AA30">
        <v>0</v>
      </c>
      <c r="AB30">
        <v>1.639861111111111</v>
      </c>
      <c r="AC30">
        <v>59</v>
      </c>
      <c r="AD30">
        <v>1.0759722222222221</v>
      </c>
      <c r="AE30">
        <v>89</v>
      </c>
      <c r="AF30">
        <v>20.314153963794542</v>
      </c>
      <c r="AG30" s="2">
        <v>2.4429491904825493</v>
      </c>
      <c r="AH30">
        <v>2.9666657516769092E-2</v>
      </c>
      <c r="AI30">
        <f>1/Table1[[#This Row],[Avg MeanISIinBurst]]</f>
        <v>33.707875564840748</v>
      </c>
      <c r="AJ30">
        <v>70.672702474915823</v>
      </c>
      <c r="AK30">
        <v>4.606668582703595E-2</v>
      </c>
      <c r="AL30">
        <v>101.29941978230012</v>
      </c>
      <c r="AM30">
        <v>0.14213675213675211</v>
      </c>
      <c r="AN30" t="b">
        <v>1</v>
      </c>
      <c r="AO30" t="b">
        <v>1</v>
      </c>
    </row>
    <row r="31" spans="1:41" x14ac:dyDescent="0.3">
      <c r="A31" t="s">
        <v>53</v>
      </c>
      <c r="B31">
        <v>6</v>
      </c>
      <c r="C31">
        <v>1</v>
      </c>
      <c r="D31" t="s">
        <v>35</v>
      </c>
      <c r="E31" t="s">
        <v>36</v>
      </c>
      <c r="F31">
        <v>22</v>
      </c>
      <c r="G31" t="str">
        <f>IF(Table1[[#This Row],[Ethanol Day]]&lt;9,"Early",IF(Table1[[#This Row],[Ethanol Day]]&gt;16,"Late","Mid"))</f>
        <v>Late</v>
      </c>
      <c r="H31" t="s">
        <v>37</v>
      </c>
      <c r="I31" t="s">
        <v>37</v>
      </c>
      <c r="J31">
        <v>778</v>
      </c>
      <c r="K31">
        <v>6.4618055555555567E-2</v>
      </c>
      <c r="L31">
        <f>Table1[[#This Row],[Hour4-Spk/sec]]-Table1[[#This Row],[Hour1-Spk/sec]]</f>
        <v>-5.8472222222222252E-2</v>
      </c>
      <c r="M31">
        <v>58.127180897923978</v>
      </c>
      <c r="N31">
        <v>0.10972222222222226</v>
      </c>
      <c r="O31">
        <v>60.031763334580234</v>
      </c>
      <c r="P31">
        <v>5.6249999999999994E-2</v>
      </c>
      <c r="Q31">
        <v>47.144668951120565</v>
      </c>
      <c r="R31">
        <v>4.1250000000000002E-2</v>
      </c>
      <c r="S31">
        <v>64.856809856809846</v>
      </c>
      <c r="T31">
        <v>5.1250000000000011E-2</v>
      </c>
      <c r="U31">
        <v>59.477071272203119</v>
      </c>
      <c r="V31">
        <v>1.9955676390666004</v>
      </c>
      <c r="W31">
        <v>13.943663727359391</v>
      </c>
      <c r="X31">
        <v>0.10972222222222226</v>
      </c>
      <c r="Y31">
        <v>91</v>
      </c>
      <c r="Z31">
        <v>5.6249999999999994E-2</v>
      </c>
      <c r="AA31">
        <v>121</v>
      </c>
      <c r="AB31">
        <v>4.1250000000000002E-2</v>
      </c>
      <c r="AC31">
        <v>171</v>
      </c>
      <c r="AD31">
        <v>5.1250000000000011E-2</v>
      </c>
      <c r="AE31">
        <v>210</v>
      </c>
      <c r="AF31">
        <v>58.127180897923978</v>
      </c>
      <c r="AG31" s="2">
        <v>2.7224867724867723</v>
      </c>
      <c r="AH31">
        <v>9.818986863263825E-3</v>
      </c>
      <c r="AI31">
        <f>1/Table1[[#This Row],[Avg MeanISIinBurst]]</f>
        <v>101.84350116011873</v>
      </c>
      <c r="AJ31">
        <v>202.88726605064363</v>
      </c>
      <c r="AK31">
        <v>2.5076528722565373E-2</v>
      </c>
      <c r="AL31">
        <v>316.50320737916587</v>
      </c>
      <c r="AM31">
        <v>1.3720930232558139E-2</v>
      </c>
      <c r="AN31" t="b">
        <v>1</v>
      </c>
      <c r="AO31" t="b">
        <v>1</v>
      </c>
    </row>
    <row r="32" spans="1:41" hidden="1" x14ac:dyDescent="0.3">
      <c r="A32" t="s">
        <v>53</v>
      </c>
      <c r="B32">
        <v>6</v>
      </c>
      <c r="C32">
        <v>2</v>
      </c>
      <c r="D32" t="s">
        <v>54</v>
      </c>
      <c r="E32" t="s">
        <v>36</v>
      </c>
      <c r="F32">
        <v>22</v>
      </c>
      <c r="G32" t="str">
        <f>IF(Table1[[#This Row],[Ethanol Day]]&lt;9,"Early",IF(Table1[[#This Row],[Ethanol Day]]&gt;16,"Late","Mid"))</f>
        <v>Late</v>
      </c>
      <c r="H32" t="s">
        <v>37</v>
      </c>
      <c r="I32" t="s">
        <v>42</v>
      </c>
      <c r="J32">
        <v>778</v>
      </c>
      <c r="K32">
        <v>0.83341856060606057</v>
      </c>
      <c r="L32">
        <f>Table1[[#This Row],[Hour4-Spk/sec]]-Table1[[#This Row],[Hour1-Spk/sec]]</f>
        <v>-0.67174242424242414</v>
      </c>
      <c r="M32">
        <v>16.852333004467891</v>
      </c>
      <c r="N32">
        <v>1.3108333333333333</v>
      </c>
      <c r="O32">
        <v>22.607994253113898</v>
      </c>
      <c r="P32">
        <v>0.78555555555555567</v>
      </c>
      <c r="Q32">
        <v>16.365994546142151</v>
      </c>
      <c r="R32">
        <v>0.59819444444444447</v>
      </c>
      <c r="S32">
        <v>13.041711313927458</v>
      </c>
      <c r="T32">
        <v>0.63909090909090915</v>
      </c>
      <c r="U32">
        <v>15.076080097143006</v>
      </c>
      <c r="V32">
        <v>1.483735417389245</v>
      </c>
      <c r="W32">
        <v>1.1873987156000652</v>
      </c>
      <c r="X32">
        <v>1.3108333333333333</v>
      </c>
      <c r="Y32">
        <v>91</v>
      </c>
      <c r="Z32">
        <v>0.78555555555555567</v>
      </c>
      <c r="AA32">
        <v>121</v>
      </c>
      <c r="AB32">
        <v>0.59819444444444447</v>
      </c>
      <c r="AC32">
        <v>171</v>
      </c>
      <c r="AD32">
        <v>0.63909090909090915</v>
      </c>
      <c r="AE32">
        <v>210</v>
      </c>
      <c r="AF32">
        <v>16.852333004467891</v>
      </c>
      <c r="AG32">
        <v>2.8156602138852973</v>
      </c>
      <c r="AH32">
        <v>2.5099035503813597E-2</v>
      </c>
      <c r="AI32">
        <f>1/Table1[[#This Row],[Avg MeanISIinBurst]]</f>
        <v>39.842168431056166</v>
      </c>
      <c r="AJ32">
        <v>100.82357711647775</v>
      </c>
      <c r="AK32">
        <v>4.7476112202593873E-2</v>
      </c>
      <c r="AL32">
        <v>143.98926651937893</v>
      </c>
      <c r="AM32">
        <v>6.0141843971631199E-2</v>
      </c>
      <c r="AN32" t="b">
        <v>1</v>
      </c>
      <c r="AO32" t="b">
        <v>1</v>
      </c>
    </row>
    <row r="33" spans="1:41" x14ac:dyDescent="0.3">
      <c r="A33" t="s">
        <v>53</v>
      </c>
      <c r="B33">
        <v>6</v>
      </c>
      <c r="C33">
        <v>8</v>
      </c>
      <c r="D33" t="s">
        <v>45</v>
      </c>
      <c r="E33" t="s">
        <v>36</v>
      </c>
      <c r="F33">
        <v>22</v>
      </c>
      <c r="G33" t="str">
        <f>IF(Table1[[#This Row],[Ethanol Day]]&lt;9,"Early",IF(Table1[[#This Row],[Ethanol Day]]&gt;16,"Late","Mid"))</f>
        <v>Late</v>
      </c>
      <c r="H33" t="s">
        <v>37</v>
      </c>
      <c r="I33" t="s">
        <v>37</v>
      </c>
      <c r="J33">
        <v>778</v>
      </c>
      <c r="K33">
        <v>1.3227083333333334</v>
      </c>
      <c r="L33">
        <f>Table1[[#This Row],[Hour4-Spk/sec]]-Table1[[#This Row],[Hour1-Spk/sec]]</f>
        <v>0.23402777777777772</v>
      </c>
      <c r="M33">
        <v>49.767587319804164</v>
      </c>
      <c r="N33">
        <v>1.1669444444444446</v>
      </c>
      <c r="O33">
        <v>53.950739013710376</v>
      </c>
      <c r="P33">
        <v>1.7672222222222225</v>
      </c>
      <c r="Q33">
        <v>54.501729020833388</v>
      </c>
      <c r="R33">
        <v>0.95569444444444462</v>
      </c>
      <c r="S33">
        <v>44.581730924720489</v>
      </c>
      <c r="T33">
        <v>1.4009722222222223</v>
      </c>
      <c r="U33">
        <v>45.663006619967227</v>
      </c>
      <c r="V33">
        <v>2.2022035894478873</v>
      </c>
      <c r="W33">
        <v>0.69009781938429671</v>
      </c>
      <c r="X33">
        <v>1.1669444444444446</v>
      </c>
      <c r="Y33">
        <v>91</v>
      </c>
      <c r="Z33">
        <v>1.7672222222222225</v>
      </c>
      <c r="AA33">
        <v>121</v>
      </c>
      <c r="AB33">
        <v>0.95569444444444462</v>
      </c>
      <c r="AC33">
        <v>171</v>
      </c>
      <c r="AD33">
        <v>1.4009722222222223</v>
      </c>
      <c r="AE33">
        <v>210</v>
      </c>
      <c r="AF33">
        <v>49.767587319804164</v>
      </c>
      <c r="AG33" s="2">
        <v>2.7352631762145232</v>
      </c>
      <c r="AH33">
        <v>1.7960313513085847E-2</v>
      </c>
      <c r="AI33">
        <f>1/Table1[[#This Row],[Avg MeanISIinBurst]]</f>
        <v>55.678315374138769</v>
      </c>
      <c r="AJ33">
        <v>175.08521010237112</v>
      </c>
      <c r="AK33">
        <v>4.0860911312224524E-2</v>
      </c>
      <c r="AL33">
        <v>238.24238751153771</v>
      </c>
      <c r="AM33">
        <v>0.23643410852713184</v>
      </c>
      <c r="AN33" t="b">
        <v>1</v>
      </c>
      <c r="AO33" t="b">
        <v>1</v>
      </c>
    </row>
    <row r="34" spans="1:41" hidden="1" x14ac:dyDescent="0.3">
      <c r="A34" t="s">
        <v>53</v>
      </c>
      <c r="B34">
        <v>6</v>
      </c>
      <c r="C34">
        <v>9</v>
      </c>
      <c r="D34" t="s">
        <v>55</v>
      </c>
      <c r="E34" t="s">
        <v>36</v>
      </c>
      <c r="F34">
        <v>22</v>
      </c>
      <c r="G34" t="str">
        <f>IF(Table1[[#This Row],[Ethanol Day]]&lt;9,"Early",IF(Table1[[#This Row],[Ethanol Day]]&gt;16,"Late","Mid"))</f>
        <v>Late</v>
      </c>
      <c r="H34" t="s">
        <v>38</v>
      </c>
      <c r="I34" t="s">
        <v>37</v>
      </c>
      <c r="J34">
        <v>778</v>
      </c>
      <c r="K34">
        <v>19.850972222222222</v>
      </c>
      <c r="L34">
        <f>Table1[[#This Row],[Hour4-Spk/sec]]-Table1[[#This Row],[Hour1-Spk/sec]]</f>
        <v>1.8655555555555594</v>
      </c>
      <c r="M34">
        <v>93.325380794989002</v>
      </c>
      <c r="N34">
        <v>18.898888888888887</v>
      </c>
      <c r="O34">
        <v>92.130055585993375</v>
      </c>
      <c r="P34">
        <v>19.945833333333329</v>
      </c>
      <c r="Q34">
        <v>93.53406721651568</v>
      </c>
      <c r="R34">
        <v>19.794722222222223</v>
      </c>
      <c r="S34">
        <v>93.287946854079337</v>
      </c>
      <c r="T34">
        <v>20.764444444444447</v>
      </c>
      <c r="U34">
        <v>94.346334028291949</v>
      </c>
      <c r="V34">
        <v>0.93955698840799862</v>
      </c>
      <c r="W34">
        <v>5.036989016745385E-2</v>
      </c>
      <c r="X34">
        <v>18.898888888888887</v>
      </c>
      <c r="Y34">
        <v>91</v>
      </c>
      <c r="Z34">
        <v>19.945833333333329</v>
      </c>
      <c r="AA34">
        <v>121</v>
      </c>
      <c r="AB34">
        <v>19.794722222222223</v>
      </c>
      <c r="AC34">
        <v>171</v>
      </c>
      <c r="AD34">
        <v>20.764444444444447</v>
      </c>
      <c r="AE34">
        <v>210</v>
      </c>
      <c r="AF34">
        <v>93.325380794989002</v>
      </c>
      <c r="AG34">
        <v>15.320403584243151</v>
      </c>
      <c r="AH34">
        <v>3.6276222131575601E-2</v>
      </c>
      <c r="AI34">
        <f>1/Table1[[#This Row],[Avg MeanISIinBurst]]</f>
        <v>27.566266310007475</v>
      </c>
      <c r="AJ34">
        <v>207.77595140893345</v>
      </c>
      <c r="AK34">
        <v>0.55419438822348732</v>
      </c>
      <c r="AL34">
        <v>45.653091847291556</v>
      </c>
      <c r="AM34">
        <v>1.2267375886524825</v>
      </c>
      <c r="AN34" t="b">
        <v>1</v>
      </c>
      <c r="AO34" t="b">
        <v>1</v>
      </c>
    </row>
    <row r="35" spans="1:41" hidden="1" x14ac:dyDescent="0.3">
      <c r="A35" t="s">
        <v>53</v>
      </c>
      <c r="B35">
        <v>6</v>
      </c>
      <c r="C35">
        <v>11</v>
      </c>
      <c r="D35" t="s">
        <v>56</v>
      </c>
      <c r="E35" t="s">
        <v>36</v>
      </c>
      <c r="F35">
        <v>22</v>
      </c>
      <c r="G35" t="str">
        <f>IF(Table1[[#This Row],[Ethanol Day]]&lt;9,"Early",IF(Table1[[#This Row],[Ethanol Day]]&gt;16,"Late","Mid"))</f>
        <v>Late</v>
      </c>
      <c r="H35" t="s">
        <v>38</v>
      </c>
      <c r="I35" t="s">
        <v>37</v>
      </c>
      <c r="J35">
        <v>778</v>
      </c>
      <c r="K35">
        <v>9.5471527777777769</v>
      </c>
      <c r="L35">
        <f>Table1[[#This Row],[Hour4-Spk/sec]]-Table1[[#This Row],[Hour1-Spk/sec]]</f>
        <v>2.6805555555555536</v>
      </c>
      <c r="M35">
        <v>66.625921791626254</v>
      </c>
      <c r="N35">
        <v>8.3566666666666674</v>
      </c>
      <c r="O35">
        <v>62.250524375497093</v>
      </c>
      <c r="P35">
        <v>9.1752777777777776</v>
      </c>
      <c r="Q35">
        <v>64.818245131588327</v>
      </c>
      <c r="R35">
        <v>9.6194444444444454</v>
      </c>
      <c r="S35">
        <v>67.047242467076828</v>
      </c>
      <c r="T35">
        <v>11.037222222222221</v>
      </c>
      <c r="U35">
        <v>72.387675192342783</v>
      </c>
      <c r="V35">
        <v>0.99589455175356623</v>
      </c>
      <c r="W35">
        <v>0.10437262713975587</v>
      </c>
      <c r="X35">
        <v>8.3566666666666674</v>
      </c>
      <c r="Y35">
        <v>91</v>
      </c>
      <c r="Z35">
        <v>9.1752777777777776</v>
      </c>
      <c r="AA35">
        <v>121</v>
      </c>
      <c r="AB35">
        <v>9.6194444444444454</v>
      </c>
      <c r="AC35">
        <v>171</v>
      </c>
      <c r="AD35">
        <v>11.037222222222221</v>
      </c>
      <c r="AE35">
        <v>210</v>
      </c>
      <c r="AF35">
        <v>66.625921791626254</v>
      </c>
      <c r="AG35">
        <v>4.2487413357812018</v>
      </c>
      <c r="AH35">
        <v>3.5744162800744633E-2</v>
      </c>
      <c r="AI35">
        <f>1/Table1[[#This Row],[Avg MeanISIinBurst]]</f>
        <v>27.976595943077108</v>
      </c>
      <c r="AJ35">
        <v>103.41771950958382</v>
      </c>
      <c r="AK35">
        <v>0.13662602767494175</v>
      </c>
      <c r="AL35">
        <v>75.069630238484734</v>
      </c>
      <c r="AM35">
        <v>1.4975694444444445</v>
      </c>
      <c r="AN35" t="b">
        <v>1</v>
      </c>
      <c r="AO35" t="b">
        <v>1</v>
      </c>
    </row>
    <row r="36" spans="1:41" hidden="1" x14ac:dyDescent="0.3">
      <c r="A36" t="s">
        <v>53</v>
      </c>
      <c r="B36">
        <v>6</v>
      </c>
      <c r="C36">
        <v>12</v>
      </c>
      <c r="D36" t="s">
        <v>46</v>
      </c>
      <c r="E36" t="s">
        <v>36</v>
      </c>
      <c r="F36">
        <v>22</v>
      </c>
      <c r="G36" t="str">
        <f>IF(Table1[[#This Row],[Ethanol Day]]&lt;9,"Early",IF(Table1[[#This Row],[Ethanol Day]]&gt;16,"Late","Mid"))</f>
        <v>Late</v>
      </c>
      <c r="H36" t="s">
        <v>38</v>
      </c>
      <c r="I36" t="s">
        <v>37</v>
      </c>
      <c r="J36">
        <v>778</v>
      </c>
      <c r="K36">
        <v>3.0169097222222221</v>
      </c>
      <c r="L36">
        <f>Table1[[#This Row],[Hour4-Spk/sec]]-Table1[[#This Row],[Hour1-Spk/sec]]</f>
        <v>1.1211111111111114</v>
      </c>
      <c r="M36">
        <v>26.723216855492321</v>
      </c>
      <c r="N36">
        <v>2.4661111111111107</v>
      </c>
      <c r="O36">
        <v>23.841095371823243</v>
      </c>
      <c r="P36">
        <v>3.0511111111111116</v>
      </c>
      <c r="Q36">
        <v>27.531538344875027</v>
      </c>
      <c r="R36">
        <v>2.9631944444444449</v>
      </c>
      <c r="S36">
        <v>25.190449148893773</v>
      </c>
      <c r="T36">
        <v>3.5872222222222221</v>
      </c>
      <c r="U36">
        <v>30.202053914160704</v>
      </c>
      <c r="V36">
        <v>1.0764856953906188</v>
      </c>
      <c r="W36">
        <v>0.32823563840505082</v>
      </c>
      <c r="X36">
        <v>2.4661111111111107</v>
      </c>
      <c r="Y36">
        <v>91</v>
      </c>
      <c r="Z36">
        <v>3.0511111111111116</v>
      </c>
      <c r="AA36">
        <v>121</v>
      </c>
      <c r="AB36">
        <v>2.9631944444444449</v>
      </c>
      <c r="AC36">
        <v>171</v>
      </c>
      <c r="AD36">
        <v>3.5872222222222221</v>
      </c>
      <c r="AE36">
        <v>210</v>
      </c>
      <c r="AF36">
        <v>26.723216855492321</v>
      </c>
      <c r="AG36">
        <v>2.4178334989508365</v>
      </c>
      <c r="AH36">
        <v>2.9661223967424204E-2</v>
      </c>
      <c r="AI36">
        <f>1/Table1[[#This Row],[Avg MeanISIinBurst]]</f>
        <v>33.714050407975812</v>
      </c>
      <c r="AJ36">
        <v>75.255478145109237</v>
      </c>
      <c r="AK36">
        <v>4.7169093890350289E-2</v>
      </c>
      <c r="AL36">
        <v>109.02783268086856</v>
      </c>
      <c r="AM36">
        <v>0.33921985815602834</v>
      </c>
      <c r="AN36" t="b">
        <v>1</v>
      </c>
      <c r="AO36" t="b">
        <v>1</v>
      </c>
    </row>
    <row r="37" spans="1:41" hidden="1" x14ac:dyDescent="0.3">
      <c r="A37" t="s">
        <v>53</v>
      </c>
      <c r="B37">
        <v>6</v>
      </c>
      <c r="C37">
        <v>13</v>
      </c>
      <c r="D37" t="s">
        <v>57</v>
      </c>
      <c r="E37" t="s">
        <v>36</v>
      </c>
      <c r="F37">
        <v>22</v>
      </c>
      <c r="G37" t="str">
        <f>IF(Table1[[#This Row],[Ethanol Day]]&lt;9,"Early",IF(Table1[[#This Row],[Ethanol Day]]&gt;16,"Late","Mid"))</f>
        <v>Late</v>
      </c>
      <c r="H37" t="s">
        <v>37</v>
      </c>
      <c r="I37" t="s">
        <v>42</v>
      </c>
      <c r="J37">
        <v>778</v>
      </c>
      <c r="K37">
        <v>6.5791540404040401</v>
      </c>
      <c r="L37">
        <f>Table1[[#This Row],[Hour4-Spk/sec]]-Table1[[#This Row],[Hour1-Spk/sec]]</f>
        <v>1.3299494949494965</v>
      </c>
      <c r="M37">
        <v>50.951629462167531</v>
      </c>
      <c r="N37">
        <v>6.0061111111111103</v>
      </c>
      <c r="O37">
        <v>48.570578031033826</v>
      </c>
      <c r="P37">
        <v>6.5130555555555558</v>
      </c>
      <c r="Q37">
        <v>50.579888443481074</v>
      </c>
      <c r="R37">
        <v>6.4613888888888882</v>
      </c>
      <c r="S37">
        <v>49.824608821513742</v>
      </c>
      <c r="T37">
        <v>7.3360606060606068</v>
      </c>
      <c r="U37">
        <v>54.737524165920327</v>
      </c>
      <c r="V37">
        <v>1.0014875467019322</v>
      </c>
      <c r="W37">
        <v>0.15177535295091807</v>
      </c>
      <c r="X37">
        <v>6.0061111111111103</v>
      </c>
      <c r="Y37">
        <v>91</v>
      </c>
      <c r="Z37">
        <v>6.5130555555555558</v>
      </c>
      <c r="AA37">
        <v>121</v>
      </c>
      <c r="AB37">
        <v>6.4613888888888882</v>
      </c>
      <c r="AC37">
        <v>171</v>
      </c>
      <c r="AD37">
        <v>7.3360606060606068</v>
      </c>
      <c r="AE37">
        <v>210</v>
      </c>
      <c r="AF37">
        <v>50.951629462167531</v>
      </c>
      <c r="AG37">
        <v>3.1899245296814671</v>
      </c>
      <c r="AH37">
        <v>3.303969656434097E-2</v>
      </c>
      <c r="AI37">
        <f>1/Table1[[#This Row],[Avg MeanISIinBurst]]</f>
        <v>30.266621790930078</v>
      </c>
      <c r="AJ37">
        <v>89.553020349790444</v>
      </c>
      <c r="AK37">
        <v>8.5177747750964081E-2</v>
      </c>
      <c r="AL37">
        <v>90.304965845552289</v>
      </c>
      <c r="AM37">
        <v>1.0543262411347514</v>
      </c>
      <c r="AN37" t="b">
        <v>1</v>
      </c>
      <c r="AO37" t="b">
        <v>1</v>
      </c>
    </row>
    <row r="38" spans="1:41" x14ac:dyDescent="0.3">
      <c r="A38" t="s">
        <v>53</v>
      </c>
      <c r="B38">
        <v>6</v>
      </c>
      <c r="C38">
        <v>14</v>
      </c>
      <c r="D38" t="s">
        <v>58</v>
      </c>
      <c r="E38" t="s">
        <v>36</v>
      </c>
      <c r="F38">
        <v>22</v>
      </c>
      <c r="G38" t="str">
        <f>IF(Table1[[#This Row],[Ethanol Day]]&lt;9,"Early",IF(Table1[[#This Row],[Ethanol Day]]&gt;16,"Late","Mid"))</f>
        <v>Late</v>
      </c>
      <c r="H38" t="s">
        <v>37</v>
      </c>
      <c r="I38" t="s">
        <v>37</v>
      </c>
      <c r="J38">
        <v>778</v>
      </c>
      <c r="K38">
        <v>0.8260763888888889</v>
      </c>
      <c r="L38">
        <f>Table1[[#This Row],[Hour4-Spk/sec]]-Table1[[#This Row],[Hour1-Spk/sec]]</f>
        <v>-0.63597222222222227</v>
      </c>
      <c r="M38">
        <v>22.652402993415269</v>
      </c>
      <c r="N38">
        <v>1.2472222222222222</v>
      </c>
      <c r="O38">
        <v>26.136748221860216</v>
      </c>
      <c r="P38">
        <v>0.80416666666666659</v>
      </c>
      <c r="Q38">
        <v>21.677229721628787</v>
      </c>
      <c r="R38">
        <v>0.64166666666666661</v>
      </c>
      <c r="S38">
        <v>21.034855275627386</v>
      </c>
      <c r="T38">
        <v>0.61124999999999996</v>
      </c>
      <c r="U38">
        <v>21.849430870161626</v>
      </c>
      <c r="V38">
        <v>1.643707717623401</v>
      </c>
      <c r="W38">
        <v>1.1701187485034719</v>
      </c>
      <c r="X38">
        <v>1.2472222222222222</v>
      </c>
      <c r="Y38">
        <v>91</v>
      </c>
      <c r="Z38">
        <v>0.80416666666666659</v>
      </c>
      <c r="AA38">
        <v>121</v>
      </c>
      <c r="AB38">
        <v>0.64166666666666661</v>
      </c>
      <c r="AC38">
        <v>171</v>
      </c>
      <c r="AD38">
        <v>0.61124999999999996</v>
      </c>
      <c r="AE38">
        <v>210</v>
      </c>
      <c r="AF38">
        <v>22.652402993415269</v>
      </c>
      <c r="AG38" s="2">
        <v>2.3981679826822573</v>
      </c>
      <c r="AH38">
        <v>3.1164935758457999E-2</v>
      </c>
      <c r="AI38">
        <f>1/Table1[[#This Row],[Avg MeanISIinBurst]]</f>
        <v>32.087343537315178</v>
      </c>
      <c r="AJ38">
        <v>53.143970354263075</v>
      </c>
      <c r="AK38">
        <v>4.6345668397248393E-2</v>
      </c>
      <c r="AL38">
        <v>80.296184188402322</v>
      </c>
      <c r="AM38">
        <v>8.1703703703703737E-2</v>
      </c>
      <c r="AN38" t="b">
        <v>1</v>
      </c>
      <c r="AO38" t="b">
        <v>1</v>
      </c>
    </row>
    <row r="39" spans="1:41" hidden="1" x14ac:dyDescent="0.3">
      <c r="A39" t="s">
        <v>53</v>
      </c>
      <c r="B39">
        <v>6</v>
      </c>
      <c r="C39">
        <v>15</v>
      </c>
      <c r="D39" t="s">
        <v>47</v>
      </c>
      <c r="E39" t="s">
        <v>36</v>
      </c>
      <c r="F39">
        <v>22</v>
      </c>
      <c r="G39" t="str">
        <f>IF(Table1[[#This Row],[Ethanol Day]]&lt;9,"Early",IF(Table1[[#This Row],[Ethanol Day]]&gt;16,"Late","Mid"))</f>
        <v>Late</v>
      </c>
      <c r="H39" t="s">
        <v>38</v>
      </c>
      <c r="I39" t="s">
        <v>37</v>
      </c>
      <c r="J39">
        <v>778</v>
      </c>
      <c r="K39">
        <v>7.5607291666666665</v>
      </c>
      <c r="L39">
        <f>Table1[[#This Row],[Hour4-Spk/sec]]-Table1[[#This Row],[Hour1-Spk/sec]]</f>
        <v>1.2393055555555552</v>
      </c>
      <c r="M39">
        <v>57.107159623212887</v>
      </c>
      <c r="N39">
        <v>6.87361111111111</v>
      </c>
      <c r="O39">
        <v>53.944405074988197</v>
      </c>
      <c r="P39">
        <v>7.739583333333333</v>
      </c>
      <c r="Q39">
        <v>58.840469930330435</v>
      </c>
      <c r="R39">
        <v>7.516805555555556</v>
      </c>
      <c r="S39">
        <v>56.98607625100631</v>
      </c>
      <c r="T39">
        <v>8.1129166666666652</v>
      </c>
      <c r="U39">
        <v>58.945210377274378</v>
      </c>
      <c r="V39">
        <v>1.0123151166664048</v>
      </c>
      <c r="W39">
        <v>0.12957914380141919</v>
      </c>
      <c r="X39">
        <v>6.87361111111111</v>
      </c>
      <c r="Y39">
        <v>91</v>
      </c>
      <c r="Z39">
        <v>7.739583333333333</v>
      </c>
      <c r="AA39">
        <v>121</v>
      </c>
      <c r="AB39">
        <v>7.516805555555556</v>
      </c>
      <c r="AC39">
        <v>171</v>
      </c>
      <c r="AD39">
        <v>8.1129166666666652</v>
      </c>
      <c r="AE39">
        <v>210</v>
      </c>
      <c r="AF39">
        <v>57.107159623212887</v>
      </c>
      <c r="AG39">
        <v>3.5270860365731362</v>
      </c>
      <c r="AH39">
        <v>3.3770390902252055E-2</v>
      </c>
      <c r="AI39">
        <f>1/Table1[[#This Row],[Avg MeanISIinBurst]]</f>
        <v>29.611738960750753</v>
      </c>
      <c r="AJ39">
        <v>96.86542410169352</v>
      </c>
      <c r="AK39">
        <v>9.9724598931057645E-2</v>
      </c>
      <c r="AL39">
        <v>84.665638778771424</v>
      </c>
      <c r="AM39">
        <v>1.2239999999999998</v>
      </c>
      <c r="AN39" t="b">
        <v>1</v>
      </c>
      <c r="AO39" t="b">
        <v>1</v>
      </c>
    </row>
    <row r="40" spans="1:41" hidden="1" x14ac:dyDescent="0.3">
      <c r="A40" t="s">
        <v>59</v>
      </c>
      <c r="B40">
        <v>9</v>
      </c>
      <c r="C40">
        <v>1</v>
      </c>
      <c r="D40" t="s">
        <v>35</v>
      </c>
      <c r="E40" t="s">
        <v>36</v>
      </c>
      <c r="F40">
        <v>21</v>
      </c>
      <c r="G40" t="str">
        <f>IF(Table1[[#This Row],[Ethanol Day]]&lt;9,"Early",IF(Table1[[#This Row],[Ethanol Day]]&gt;16,"Late","Mid"))</f>
        <v>Late</v>
      </c>
      <c r="H40" t="s">
        <v>37</v>
      </c>
      <c r="I40" t="s">
        <v>42</v>
      </c>
      <c r="J40">
        <v>880</v>
      </c>
      <c r="K40">
        <v>0.34635416666666663</v>
      </c>
      <c r="L40">
        <f>Table1[[#This Row],[Hour4-Spk/sec]]-Table1[[#This Row],[Hour1-Spk/sec]]</f>
        <v>-0.36416666666666664</v>
      </c>
      <c r="M40">
        <v>17.256203389757548</v>
      </c>
      <c r="N40">
        <v>0.55583333333333329</v>
      </c>
      <c r="O40">
        <v>26.122620712706574</v>
      </c>
      <c r="P40">
        <v>0.33708333333333335</v>
      </c>
      <c r="Q40">
        <v>14.934372054816798</v>
      </c>
      <c r="R40">
        <v>0.30083333333333329</v>
      </c>
      <c r="S40">
        <v>10.531147300315565</v>
      </c>
      <c r="T40">
        <v>0.19166666666666668</v>
      </c>
      <c r="U40">
        <v>13.815580286168522</v>
      </c>
      <c r="V40">
        <v>1.908670843146083</v>
      </c>
      <c r="W40">
        <v>2.3461786675267233</v>
      </c>
      <c r="X40">
        <v>0.55583333333333329</v>
      </c>
      <c r="Y40">
        <v>213</v>
      </c>
      <c r="Z40">
        <v>0.33708333333333335</v>
      </c>
      <c r="AA40">
        <v>170</v>
      </c>
      <c r="AB40">
        <v>0.30083333333333329</v>
      </c>
      <c r="AC40">
        <v>303</v>
      </c>
      <c r="AD40">
        <v>0.19166666666666668</v>
      </c>
      <c r="AE40">
        <v>64</v>
      </c>
      <c r="AF40">
        <v>17.256203389757548</v>
      </c>
      <c r="AG40">
        <v>2.856557387401041</v>
      </c>
      <c r="AH40">
        <v>2.2153506314015796E-2</v>
      </c>
      <c r="AI40">
        <f>1/Table1[[#This Row],[Avg MeanISIinBurst]]</f>
        <v>45.139581329720833</v>
      </c>
      <c r="AJ40">
        <v>148.19450589455707</v>
      </c>
      <c r="AK40">
        <v>5.0566233669979303E-2</v>
      </c>
      <c r="AL40">
        <v>167.73755583911793</v>
      </c>
      <c r="AM40">
        <v>2.7499999999999993E-2</v>
      </c>
      <c r="AN40" t="b">
        <v>1</v>
      </c>
      <c r="AO40" t="b">
        <v>1</v>
      </c>
    </row>
    <row r="41" spans="1:41" hidden="1" x14ac:dyDescent="0.3">
      <c r="A41" t="s">
        <v>59</v>
      </c>
      <c r="B41">
        <v>9</v>
      </c>
      <c r="C41">
        <v>13</v>
      </c>
      <c r="D41" t="s">
        <v>57</v>
      </c>
      <c r="E41" t="s">
        <v>36</v>
      </c>
      <c r="F41">
        <v>21</v>
      </c>
      <c r="G41" t="str">
        <f>IF(Table1[[#This Row],[Ethanol Day]]&lt;9,"Early",IF(Table1[[#This Row],[Ethanol Day]]&gt;16,"Late","Mid"))</f>
        <v>Late</v>
      </c>
      <c r="H41" t="s">
        <v>37</v>
      </c>
      <c r="I41" t="s">
        <v>38</v>
      </c>
      <c r="J41">
        <v>880</v>
      </c>
      <c r="K41">
        <v>0.88510416666666669</v>
      </c>
      <c r="L41">
        <f>Table1[[#This Row],[Hour4-Spk/sec]]-Table1[[#This Row],[Hour1-Spk/sec]]</f>
        <v>0.59472222222222237</v>
      </c>
      <c r="M41">
        <v>11.185541101572912</v>
      </c>
      <c r="N41">
        <v>0.35888888888888887</v>
      </c>
      <c r="O41">
        <v>6.2534624266392758</v>
      </c>
      <c r="P41">
        <v>1.0273611111111109</v>
      </c>
      <c r="Q41">
        <v>11.321421104697306</v>
      </c>
      <c r="R41">
        <v>1.2005555555555556</v>
      </c>
      <c r="S41">
        <v>14.905546730397274</v>
      </c>
      <c r="T41">
        <v>0.9536111111111113</v>
      </c>
      <c r="U41">
        <v>12.247554157931518</v>
      </c>
      <c r="V41">
        <v>2.8221032924004747</v>
      </c>
      <c r="W41">
        <v>1.1844218584317738</v>
      </c>
      <c r="X41">
        <v>0.35888888888888887</v>
      </c>
      <c r="Y41">
        <v>213</v>
      </c>
      <c r="Z41">
        <v>1.0273611111111109</v>
      </c>
      <c r="AA41">
        <v>170</v>
      </c>
      <c r="AB41">
        <v>1.2005555555555556</v>
      </c>
      <c r="AC41">
        <v>303</v>
      </c>
      <c r="AD41">
        <v>0.9536111111111113</v>
      </c>
      <c r="AE41">
        <v>64</v>
      </c>
      <c r="AF41">
        <v>11.185541101572912</v>
      </c>
      <c r="AG41">
        <v>2.2087222261715782</v>
      </c>
      <c r="AH41">
        <v>2.778219319849487E-2</v>
      </c>
      <c r="AI41">
        <f>1/Table1[[#This Row],[Avg MeanISIinBurst]]</f>
        <v>35.994278524208667</v>
      </c>
      <c r="AJ41">
        <v>70.767587806034996</v>
      </c>
      <c r="AK41">
        <v>3.6004537403419835E-2</v>
      </c>
      <c r="AL41">
        <v>122.25618988101932</v>
      </c>
      <c r="AM41">
        <v>5.212962962962963E-2</v>
      </c>
      <c r="AN41" t="b">
        <v>1</v>
      </c>
      <c r="AO41" t="b">
        <v>1</v>
      </c>
    </row>
    <row r="42" spans="1:41" x14ac:dyDescent="0.3">
      <c r="A42" t="s">
        <v>59</v>
      </c>
      <c r="B42">
        <v>9</v>
      </c>
      <c r="C42">
        <v>14</v>
      </c>
      <c r="D42" t="s">
        <v>47</v>
      </c>
      <c r="E42" t="s">
        <v>36</v>
      </c>
      <c r="F42">
        <v>21</v>
      </c>
      <c r="G42" t="str">
        <f>IF(Table1[[#This Row],[Ethanol Day]]&lt;9,"Early",IF(Table1[[#This Row],[Ethanol Day]]&gt;16,"Late","Mid"))</f>
        <v>Late</v>
      </c>
      <c r="H42" t="s">
        <v>37</v>
      </c>
      <c r="I42" t="s">
        <v>37</v>
      </c>
      <c r="J42">
        <v>880</v>
      </c>
      <c r="K42">
        <v>0.51864583333333336</v>
      </c>
      <c r="L42">
        <f>Table1[[#This Row],[Hour4-Spk/sec]]-Table1[[#This Row],[Hour1-Spk/sec]]</f>
        <v>6.4027777777777795E-2</v>
      </c>
      <c r="M42">
        <v>6.923729567467606</v>
      </c>
      <c r="N42">
        <v>0.50680555555555562</v>
      </c>
      <c r="O42">
        <v>9.9576534917004249</v>
      </c>
      <c r="P42">
        <v>0.48777777777777781</v>
      </c>
      <c r="Q42">
        <v>6.1443427087485354</v>
      </c>
      <c r="R42">
        <v>0.50916666666666677</v>
      </c>
      <c r="S42">
        <v>6.2164593152457082</v>
      </c>
      <c r="T42">
        <v>0.57083333333333341</v>
      </c>
      <c r="U42">
        <v>1.837379447954772</v>
      </c>
      <c r="V42">
        <v>2.0215605472888414</v>
      </c>
      <c r="W42">
        <v>1.3143588192795956</v>
      </c>
      <c r="X42">
        <v>0.50680555555555562</v>
      </c>
      <c r="Y42">
        <v>213</v>
      </c>
      <c r="Z42">
        <v>0.48777777777777781</v>
      </c>
      <c r="AA42">
        <v>170</v>
      </c>
      <c r="AB42">
        <v>0.50916666666666677</v>
      </c>
      <c r="AC42">
        <v>303</v>
      </c>
      <c r="AD42">
        <v>0.57083333333333341</v>
      </c>
      <c r="AE42">
        <v>64</v>
      </c>
      <c r="AF42">
        <v>6.923729567467606</v>
      </c>
      <c r="AG42" s="2">
        <v>2.1149420472001115</v>
      </c>
      <c r="AH42">
        <v>2.7309278111374888E-2</v>
      </c>
      <c r="AI42">
        <f>1/Table1[[#This Row],[Avg MeanISIinBurst]]</f>
        <v>36.617591864630029</v>
      </c>
      <c r="AJ42">
        <v>69.79853255393931</v>
      </c>
      <c r="AK42">
        <v>3.1425201166853649E-2</v>
      </c>
      <c r="AL42">
        <v>125.63711009626039</v>
      </c>
      <c r="AM42">
        <v>1.7058823529411762E-2</v>
      </c>
      <c r="AN42" t="b">
        <v>1</v>
      </c>
      <c r="AO42" t="b">
        <v>1</v>
      </c>
    </row>
    <row r="43" spans="1:41" hidden="1" x14ac:dyDescent="0.3">
      <c r="A43" t="s">
        <v>60</v>
      </c>
      <c r="B43">
        <v>11</v>
      </c>
      <c r="C43">
        <v>1</v>
      </c>
      <c r="D43" t="s">
        <v>61</v>
      </c>
      <c r="E43" t="s">
        <v>36</v>
      </c>
      <c r="F43">
        <v>25</v>
      </c>
      <c r="G43" t="str">
        <f>IF(Table1[[#This Row],[Ethanol Day]]&lt;9,"Early",IF(Table1[[#This Row],[Ethanol Day]]&gt;16,"Late","Mid"))</f>
        <v>Late</v>
      </c>
      <c r="H43" t="s">
        <v>37</v>
      </c>
      <c r="I43" t="s">
        <v>62</v>
      </c>
      <c r="J43">
        <v>687</v>
      </c>
      <c r="K43">
        <v>0.60934027777777766</v>
      </c>
      <c r="L43">
        <f>Table1[[#This Row],[Hour4-Spk/sec]]-Table1[[#This Row],[Hour1-Spk/sec]]</f>
        <v>-0.94458333333333311</v>
      </c>
      <c r="M43">
        <v>39.979652338033361</v>
      </c>
      <c r="N43">
        <v>1.0116666666666665</v>
      </c>
      <c r="O43">
        <v>41.967247041112458</v>
      </c>
      <c r="P43">
        <v>0.82944444444444443</v>
      </c>
      <c r="Q43">
        <v>40.319128803678048</v>
      </c>
      <c r="R43">
        <v>0.52916666666666667</v>
      </c>
      <c r="S43">
        <v>38.486531541992143</v>
      </c>
      <c r="T43">
        <v>6.7083333333333384E-2</v>
      </c>
      <c r="U43">
        <v>39.214900604498609</v>
      </c>
      <c r="V43">
        <v>2.4509810892380153</v>
      </c>
      <c r="W43">
        <v>1.0728182934228623</v>
      </c>
      <c r="X43">
        <v>1.0116666666666665</v>
      </c>
      <c r="Y43">
        <v>30</v>
      </c>
      <c r="Z43">
        <v>0.82944444444444443</v>
      </c>
      <c r="AA43">
        <v>195</v>
      </c>
      <c r="AB43">
        <v>0.52916666666666667</v>
      </c>
      <c r="AC43">
        <v>198</v>
      </c>
      <c r="AD43">
        <v>6.7083333333333384E-2</v>
      </c>
      <c r="AE43">
        <v>232</v>
      </c>
      <c r="AF43">
        <v>39.979652338033361</v>
      </c>
      <c r="AG43">
        <v>3.1669463598547085</v>
      </c>
      <c r="AH43">
        <v>2.3302461778699653E-2</v>
      </c>
      <c r="AI43">
        <f>1/Table1[[#This Row],[Avg MeanISIinBurst]]</f>
        <v>42.913920833638329</v>
      </c>
      <c r="AJ43">
        <v>175.73397520538211</v>
      </c>
      <c r="AK43">
        <v>6.0263104214419008E-2</v>
      </c>
      <c r="AL43">
        <v>151.34169396844169</v>
      </c>
      <c r="AM43">
        <v>0.10333333333333335</v>
      </c>
      <c r="AN43" t="b">
        <v>1</v>
      </c>
      <c r="AO43" t="b">
        <v>1</v>
      </c>
    </row>
    <row r="44" spans="1:41" hidden="1" x14ac:dyDescent="0.3">
      <c r="A44" t="s">
        <v>60</v>
      </c>
      <c r="B44">
        <v>11</v>
      </c>
      <c r="C44">
        <v>2</v>
      </c>
      <c r="D44" t="s">
        <v>63</v>
      </c>
      <c r="E44" t="s">
        <v>36</v>
      </c>
      <c r="F44">
        <v>25</v>
      </c>
      <c r="G44" t="str">
        <f>IF(Table1[[#This Row],[Ethanol Day]]&lt;9,"Early",IF(Table1[[#This Row],[Ethanol Day]]&gt;16,"Late","Mid"))</f>
        <v>Late</v>
      </c>
      <c r="H44" t="s">
        <v>37</v>
      </c>
      <c r="I44" t="s">
        <v>62</v>
      </c>
      <c r="J44">
        <v>687</v>
      </c>
      <c r="K44">
        <v>1.1156944444444443</v>
      </c>
      <c r="L44">
        <f>Table1[[#This Row],[Hour4-Spk/sec]]-Table1[[#This Row],[Hour1-Spk/sec]]</f>
        <v>0.5294444444444445</v>
      </c>
      <c r="M44">
        <v>16.875549723388502</v>
      </c>
      <c r="N44">
        <v>0.62861111111111112</v>
      </c>
      <c r="O44">
        <v>15.109605858807219</v>
      </c>
      <c r="P44">
        <v>1.2058333333333333</v>
      </c>
      <c r="Q44">
        <v>16.035107994687586</v>
      </c>
      <c r="R44">
        <v>1.4702777777777776</v>
      </c>
      <c r="S44">
        <v>17.819340171029662</v>
      </c>
      <c r="T44">
        <v>1.1580555555555556</v>
      </c>
      <c r="U44">
        <v>19.159332009674834</v>
      </c>
      <c r="V44">
        <v>1.4540617435207785</v>
      </c>
      <c r="W44">
        <v>0.80378633278797795</v>
      </c>
      <c r="X44">
        <v>0.62861111111111112</v>
      </c>
      <c r="Y44">
        <v>30</v>
      </c>
      <c r="Z44">
        <v>1.2058333333333333</v>
      </c>
      <c r="AA44">
        <v>195</v>
      </c>
      <c r="AB44">
        <v>1.4702777777777776</v>
      </c>
      <c r="AC44">
        <v>198</v>
      </c>
      <c r="AD44">
        <v>1.1580555555555556</v>
      </c>
      <c r="AE44">
        <v>232</v>
      </c>
      <c r="AF44">
        <v>16.875549723388502</v>
      </c>
      <c r="AG44">
        <v>2.3436210774193706</v>
      </c>
      <c r="AH44">
        <v>2.6015525075482871E-2</v>
      </c>
      <c r="AI44">
        <f>1/Table1[[#This Row],[Avg MeanISIinBurst]]</f>
        <v>38.438586078833509</v>
      </c>
      <c r="AJ44">
        <v>99.795134182383038</v>
      </c>
      <c r="AK44">
        <v>3.6982111039667705E-2</v>
      </c>
      <c r="AL44">
        <v>135.59954933839549</v>
      </c>
      <c r="AM44">
        <v>9.1666666666666688E-2</v>
      </c>
      <c r="AN44" t="b">
        <v>1</v>
      </c>
      <c r="AO44" t="b">
        <v>1</v>
      </c>
    </row>
    <row r="45" spans="1:41" hidden="1" x14ac:dyDescent="0.3">
      <c r="A45" t="s">
        <v>60</v>
      </c>
      <c r="B45">
        <v>11</v>
      </c>
      <c r="C45">
        <v>3</v>
      </c>
      <c r="D45" t="s">
        <v>64</v>
      </c>
      <c r="E45" t="s">
        <v>36</v>
      </c>
      <c r="F45">
        <v>25</v>
      </c>
      <c r="G45" t="str">
        <f>IF(Table1[[#This Row],[Ethanol Day]]&lt;9,"Early",IF(Table1[[#This Row],[Ethanol Day]]&gt;16,"Late","Mid"))</f>
        <v>Late</v>
      </c>
      <c r="H45" t="s">
        <v>40</v>
      </c>
      <c r="I45" t="s">
        <v>62</v>
      </c>
      <c r="J45">
        <v>687</v>
      </c>
      <c r="K45">
        <v>6.5586458333333342</v>
      </c>
      <c r="L45">
        <f>Table1[[#This Row],[Hour4-Spk/sec]]-Table1[[#This Row],[Hour1-Spk/sec]]</f>
        <v>-2.1651388888888885</v>
      </c>
      <c r="M45">
        <v>56.642988555797345</v>
      </c>
      <c r="N45">
        <v>7.9722222222222223</v>
      </c>
      <c r="O45">
        <v>63.033453452546198</v>
      </c>
      <c r="P45">
        <v>6.2647222222222227</v>
      </c>
      <c r="Q45">
        <v>55.632919210240502</v>
      </c>
      <c r="R45">
        <v>6.1905555555555551</v>
      </c>
      <c r="S45">
        <v>52.554166748864048</v>
      </c>
      <c r="T45">
        <v>5.8070833333333338</v>
      </c>
      <c r="U45">
        <v>55.821822388043316</v>
      </c>
      <c r="V45">
        <v>1.1664512308290287</v>
      </c>
      <c r="W45">
        <v>0.13808249906320258</v>
      </c>
      <c r="X45">
        <v>7.9722222222222223</v>
      </c>
      <c r="Y45">
        <v>30</v>
      </c>
      <c r="Z45">
        <v>6.2647222222222227</v>
      </c>
      <c r="AA45">
        <v>195</v>
      </c>
      <c r="AB45">
        <v>6.1905555555555551</v>
      </c>
      <c r="AC45">
        <v>198</v>
      </c>
      <c r="AD45">
        <v>5.8070833333333338</v>
      </c>
      <c r="AE45">
        <v>232</v>
      </c>
      <c r="AF45">
        <v>56.642988555797345</v>
      </c>
      <c r="AG45">
        <v>3.7821892973941051</v>
      </c>
      <c r="AH45">
        <v>3.1679203877376903E-2</v>
      </c>
      <c r="AI45">
        <f>1/Table1[[#This Row],[Avg MeanISIinBurst]]</f>
        <v>31.566449834748873</v>
      </c>
      <c r="AJ45">
        <v>127.02674924665179</v>
      </c>
      <c r="AK45">
        <v>0.10092922491440019</v>
      </c>
      <c r="AL45">
        <v>91.927247625267199</v>
      </c>
      <c r="AM45">
        <v>1.0241228070175439</v>
      </c>
      <c r="AN45" t="b">
        <v>1</v>
      </c>
      <c r="AO45" t="b">
        <v>1</v>
      </c>
    </row>
    <row r="46" spans="1:41" hidden="1" x14ac:dyDescent="0.3">
      <c r="A46" t="s">
        <v>60</v>
      </c>
      <c r="B46">
        <v>11</v>
      </c>
      <c r="C46">
        <v>5</v>
      </c>
      <c r="D46" t="s">
        <v>65</v>
      </c>
      <c r="E46" t="s">
        <v>36</v>
      </c>
      <c r="F46">
        <v>25</v>
      </c>
      <c r="G46" t="str">
        <f>IF(Table1[[#This Row],[Ethanol Day]]&lt;9,"Early",IF(Table1[[#This Row],[Ethanol Day]]&gt;16,"Late","Mid"))</f>
        <v>Late</v>
      </c>
      <c r="H46" t="s">
        <v>40</v>
      </c>
      <c r="I46" t="s">
        <v>62</v>
      </c>
      <c r="J46">
        <v>687</v>
      </c>
      <c r="K46">
        <v>2.3288194444444446</v>
      </c>
      <c r="L46">
        <f>Table1[[#This Row],[Hour4-Spk/sec]]-Table1[[#This Row],[Hour1-Spk/sec]]</f>
        <v>-0.82513888888888864</v>
      </c>
      <c r="M46">
        <v>29.096502988298344</v>
      </c>
      <c r="N46">
        <v>2.7509722222222219</v>
      </c>
      <c r="O46">
        <v>31.930028115095833</v>
      </c>
      <c r="P46">
        <v>2.4151388888888889</v>
      </c>
      <c r="Q46">
        <v>28.738053564390533</v>
      </c>
      <c r="R46">
        <v>2.223333333333334</v>
      </c>
      <c r="S46">
        <v>26.698043714345886</v>
      </c>
      <c r="T46">
        <v>1.9258333333333333</v>
      </c>
      <c r="U46">
        <v>29.246156629765256</v>
      </c>
      <c r="V46">
        <v>1.1897024177347972</v>
      </c>
      <c r="W46">
        <v>0.39217372867575317</v>
      </c>
      <c r="X46">
        <v>2.7509722222222219</v>
      </c>
      <c r="Y46">
        <v>30</v>
      </c>
      <c r="Z46">
        <v>2.4151388888888889</v>
      </c>
      <c r="AA46">
        <v>195</v>
      </c>
      <c r="AB46">
        <v>2.223333333333334</v>
      </c>
      <c r="AC46">
        <v>198</v>
      </c>
      <c r="AD46">
        <v>1.9258333333333333</v>
      </c>
      <c r="AE46">
        <v>232</v>
      </c>
      <c r="AF46">
        <v>29.096502988298344</v>
      </c>
      <c r="AG46">
        <v>2.6068617142225814</v>
      </c>
      <c r="AH46">
        <v>2.7788602383759388E-2</v>
      </c>
      <c r="AI46">
        <f>1/Table1[[#This Row],[Avg MeanISIinBurst]]</f>
        <v>35.985976775299584</v>
      </c>
      <c r="AJ46">
        <v>104.54876662512845</v>
      </c>
      <c r="AK46">
        <v>5.0250350792359441E-2</v>
      </c>
      <c r="AL46">
        <v>123.44194756498071</v>
      </c>
      <c r="AM46">
        <v>0.27666666666666662</v>
      </c>
      <c r="AN46" t="b">
        <v>1</v>
      </c>
      <c r="AO46" t="b">
        <v>1</v>
      </c>
    </row>
    <row r="47" spans="1:41" hidden="1" x14ac:dyDescent="0.3">
      <c r="A47" t="s">
        <v>60</v>
      </c>
      <c r="B47">
        <v>11</v>
      </c>
      <c r="C47">
        <v>7</v>
      </c>
      <c r="D47" t="s">
        <v>66</v>
      </c>
      <c r="E47" t="s">
        <v>36</v>
      </c>
      <c r="F47">
        <v>25</v>
      </c>
      <c r="G47" t="str">
        <f>IF(Table1[[#This Row],[Ethanol Day]]&lt;9,"Early",IF(Table1[[#This Row],[Ethanol Day]]&gt;16,"Late","Mid"))</f>
        <v>Late</v>
      </c>
      <c r="H47" t="s">
        <v>42</v>
      </c>
      <c r="I47" t="s">
        <v>62</v>
      </c>
      <c r="J47">
        <v>687</v>
      </c>
      <c r="K47">
        <v>2.3263888888888888</v>
      </c>
      <c r="L47">
        <f>Table1[[#This Row],[Hour4-Spk/sec]]-Table1[[#This Row],[Hour1-Spk/sec]]</f>
        <v>3.1747222222222229</v>
      </c>
      <c r="M47">
        <v>35.545833985682954</v>
      </c>
      <c r="N47">
        <v>1.0552777777777778</v>
      </c>
      <c r="O47">
        <v>30.333464256601804</v>
      </c>
      <c r="P47">
        <v>1.4794444444444446</v>
      </c>
      <c r="Q47">
        <v>30.945497664508284</v>
      </c>
      <c r="R47">
        <v>2.5408333333333331</v>
      </c>
      <c r="S47">
        <v>36.092616695704585</v>
      </c>
      <c r="T47">
        <v>4.2300000000000004</v>
      </c>
      <c r="U47">
        <v>49.444718996034268</v>
      </c>
      <c r="V47">
        <v>2.0045003927184308</v>
      </c>
      <c r="W47">
        <v>0.441961721092969</v>
      </c>
      <c r="X47">
        <v>1.0552777777777778</v>
      </c>
      <c r="Y47">
        <v>30</v>
      </c>
      <c r="Z47">
        <v>1.4794444444444446</v>
      </c>
      <c r="AA47">
        <v>195</v>
      </c>
      <c r="AB47">
        <v>2.5408333333333331</v>
      </c>
      <c r="AC47">
        <v>198</v>
      </c>
      <c r="AD47">
        <v>4.2300000000000004</v>
      </c>
      <c r="AE47">
        <v>232</v>
      </c>
      <c r="AF47">
        <v>35.545833985682954</v>
      </c>
      <c r="AG47">
        <v>2.9685577175592344</v>
      </c>
      <c r="AH47">
        <v>2.6502947377604183E-2</v>
      </c>
      <c r="AI47">
        <f>1/Table1[[#This Row],[Avg MeanISIinBurst]]</f>
        <v>37.731652474435023</v>
      </c>
      <c r="AJ47">
        <v>121.76766508602536</v>
      </c>
      <c r="AK47">
        <v>6.0188965505637924E-2</v>
      </c>
      <c r="AL47">
        <v>125.83488559291055</v>
      </c>
      <c r="AM47">
        <v>0.288939393939394</v>
      </c>
      <c r="AN47" t="b">
        <v>1</v>
      </c>
      <c r="AO47" t="b">
        <v>1</v>
      </c>
    </row>
    <row r="48" spans="1:41" hidden="1" x14ac:dyDescent="0.3">
      <c r="A48" t="s">
        <v>60</v>
      </c>
      <c r="B48">
        <v>11</v>
      </c>
      <c r="C48">
        <v>8</v>
      </c>
      <c r="D48" t="s">
        <v>67</v>
      </c>
      <c r="E48" t="s">
        <v>36</v>
      </c>
      <c r="F48">
        <v>25</v>
      </c>
      <c r="G48" t="str">
        <f>IF(Table1[[#This Row],[Ethanol Day]]&lt;9,"Early",IF(Table1[[#This Row],[Ethanol Day]]&gt;16,"Late","Mid"))</f>
        <v>Late</v>
      </c>
      <c r="H48" t="s">
        <v>37</v>
      </c>
      <c r="I48" t="s">
        <v>62</v>
      </c>
      <c r="J48">
        <v>687</v>
      </c>
      <c r="K48">
        <v>2.1460416666666666</v>
      </c>
      <c r="L48">
        <f>Table1[[#This Row],[Hour4-Spk/sec]]-Table1[[#This Row],[Hour1-Spk/sec]]</f>
        <v>0.24805555555555592</v>
      </c>
      <c r="M48">
        <v>30.624056461041345</v>
      </c>
      <c r="N48">
        <v>1.9055555555555557</v>
      </c>
      <c r="O48">
        <v>29.594371849485899</v>
      </c>
      <c r="P48">
        <v>2.4388888888888887</v>
      </c>
      <c r="Q48">
        <v>32.608941181514602</v>
      </c>
      <c r="R48">
        <v>2.0861111111111108</v>
      </c>
      <c r="S48">
        <v>30.961448840599243</v>
      </c>
      <c r="T48">
        <v>2.1536111111111116</v>
      </c>
      <c r="U48">
        <v>28.685167728327833</v>
      </c>
      <c r="V48">
        <v>1.247736514567324</v>
      </c>
      <c r="W48">
        <v>0.47697740453760973</v>
      </c>
      <c r="X48">
        <v>1.9055555555555557</v>
      </c>
      <c r="Y48">
        <v>30</v>
      </c>
      <c r="Z48">
        <v>2.4388888888888887</v>
      </c>
      <c r="AA48">
        <v>195</v>
      </c>
      <c r="AB48">
        <v>2.0861111111111108</v>
      </c>
      <c r="AC48">
        <v>198</v>
      </c>
      <c r="AD48">
        <v>2.1536111111111116</v>
      </c>
      <c r="AE48">
        <v>232</v>
      </c>
      <c r="AF48">
        <v>30.624056461041345</v>
      </c>
      <c r="AG48">
        <v>2.6282427507153838</v>
      </c>
      <c r="AH48">
        <v>2.7653160096099957E-2</v>
      </c>
      <c r="AI48">
        <f>1/Table1[[#This Row],[Avg MeanISIinBurst]]</f>
        <v>36.162232328052596</v>
      </c>
      <c r="AJ48">
        <v>116.14622189851147</v>
      </c>
      <c r="AK48">
        <v>5.0741910301631617E-2</v>
      </c>
      <c r="AL48">
        <v>122.27081176628994</v>
      </c>
      <c r="AM48">
        <v>0.24704545454545454</v>
      </c>
      <c r="AN48" t="b">
        <v>1</v>
      </c>
      <c r="AO48" t="b">
        <v>1</v>
      </c>
    </row>
    <row r="49" spans="1:41" hidden="1" x14ac:dyDescent="0.3">
      <c r="A49" t="s">
        <v>68</v>
      </c>
      <c r="B49">
        <v>12</v>
      </c>
      <c r="C49">
        <v>1</v>
      </c>
      <c r="D49" t="s">
        <v>61</v>
      </c>
      <c r="E49" t="s">
        <v>36</v>
      </c>
      <c r="F49">
        <v>10</v>
      </c>
      <c r="G49" t="str">
        <f>IF(Table1[[#This Row],[Ethanol Day]]&lt;9,"Early",IF(Table1[[#This Row],[Ethanol Day]]&gt;16,"Late","Mid"))</f>
        <v>Mid</v>
      </c>
      <c r="H49" t="s">
        <v>40</v>
      </c>
      <c r="I49" t="s">
        <v>62</v>
      </c>
      <c r="J49">
        <v>199</v>
      </c>
      <c r="K49">
        <v>2.0412500000000002</v>
      </c>
      <c r="L49">
        <f>Table1[[#This Row],[Hour4-Spk/sec]]-Table1[[#This Row],[Hour1-Spk/sec]]</f>
        <v>-0.21694444444444461</v>
      </c>
      <c r="M49">
        <v>28.899973755357117</v>
      </c>
      <c r="N49">
        <v>2.9750000000000001</v>
      </c>
      <c r="O49">
        <v>39.166208081925397</v>
      </c>
      <c r="P49">
        <v>1.3677777777777778</v>
      </c>
      <c r="Q49">
        <v>22.547955948339617</v>
      </c>
      <c r="R49">
        <v>1.0641666666666667</v>
      </c>
      <c r="S49">
        <v>19.875008909013303</v>
      </c>
      <c r="T49">
        <v>2.7580555555555555</v>
      </c>
      <c r="U49">
        <v>31.690180512903844</v>
      </c>
      <c r="V49">
        <v>1.6039981108743053</v>
      </c>
      <c r="W49">
        <v>0.47296100074141473</v>
      </c>
      <c r="X49">
        <v>2.9750000000000001</v>
      </c>
      <c r="Y49">
        <v>3</v>
      </c>
      <c r="Z49">
        <v>1.3677777777777778</v>
      </c>
      <c r="AA49">
        <v>25</v>
      </c>
      <c r="AB49">
        <v>1.0641666666666667</v>
      </c>
      <c r="AC49">
        <v>91</v>
      </c>
      <c r="AD49">
        <v>2.7580555555555555</v>
      </c>
      <c r="AE49">
        <v>78</v>
      </c>
      <c r="AF49">
        <v>28.899973755357117</v>
      </c>
      <c r="AG49">
        <v>2.6498548000236744</v>
      </c>
      <c r="AH49">
        <v>2.7312534281286861E-2</v>
      </c>
      <c r="AI49">
        <f>1/Table1[[#This Row],[Avg MeanISIinBurst]]</f>
        <v>36.613226356118417</v>
      </c>
      <c r="AJ49">
        <v>105.96875922540477</v>
      </c>
      <c r="AK49">
        <v>5.072296892704059E-2</v>
      </c>
      <c r="AL49">
        <v>123.77292239286783</v>
      </c>
      <c r="AM49">
        <v>0.25587301587301581</v>
      </c>
      <c r="AN49" t="b">
        <v>1</v>
      </c>
      <c r="AO49" t="b">
        <v>1</v>
      </c>
    </row>
    <row r="50" spans="1:41" hidden="1" x14ac:dyDescent="0.3">
      <c r="A50" t="s">
        <v>68</v>
      </c>
      <c r="B50">
        <v>12</v>
      </c>
      <c r="C50">
        <v>3</v>
      </c>
      <c r="D50" t="s">
        <v>69</v>
      </c>
      <c r="E50" t="s">
        <v>36</v>
      </c>
      <c r="F50">
        <v>10</v>
      </c>
      <c r="G50" t="str">
        <f>IF(Table1[[#This Row],[Ethanol Day]]&lt;9,"Early",IF(Table1[[#This Row],[Ethanol Day]]&gt;16,"Late","Mid"))</f>
        <v>Mid</v>
      </c>
      <c r="H50" t="s">
        <v>40</v>
      </c>
      <c r="I50" t="s">
        <v>62</v>
      </c>
      <c r="J50">
        <v>199</v>
      </c>
      <c r="K50">
        <v>0.85128472222222229</v>
      </c>
      <c r="L50">
        <f>Table1[[#This Row],[Hour4-Spk/sec]]-Table1[[#This Row],[Hour1-Spk/sec]]</f>
        <v>-0.78027777777777818</v>
      </c>
      <c r="M50">
        <v>45.584115619647584</v>
      </c>
      <c r="N50">
        <v>1.3783333333333336</v>
      </c>
      <c r="O50">
        <v>61.146116870839037</v>
      </c>
      <c r="P50">
        <v>0.79097222222222241</v>
      </c>
      <c r="Q50">
        <v>38.847613727758173</v>
      </c>
      <c r="R50">
        <v>0.63777777777777778</v>
      </c>
      <c r="S50">
        <v>41.899664058621887</v>
      </c>
      <c r="T50">
        <v>0.59805555555555545</v>
      </c>
      <c r="U50">
        <v>40.748272854457589</v>
      </c>
      <c r="V50">
        <v>3.3607947945082399</v>
      </c>
      <c r="W50">
        <v>0.89306462020883737</v>
      </c>
      <c r="X50">
        <v>1.3783333333333336</v>
      </c>
      <c r="Y50">
        <v>3</v>
      </c>
      <c r="Z50">
        <v>0.79097222222222241</v>
      </c>
      <c r="AA50">
        <v>25</v>
      </c>
      <c r="AB50">
        <v>0.63777777777777778</v>
      </c>
      <c r="AC50">
        <v>91</v>
      </c>
      <c r="AD50">
        <v>0.59805555555555545</v>
      </c>
      <c r="AE50">
        <v>78</v>
      </c>
      <c r="AF50">
        <v>45.584115619647584</v>
      </c>
      <c r="AG50">
        <v>3.3416460395554424</v>
      </c>
      <c r="AH50">
        <v>2.1567467361824175E-2</v>
      </c>
      <c r="AI50">
        <f>1/Table1[[#This Row],[Avg MeanISIinBurst]]</f>
        <v>46.366130210080449</v>
      </c>
      <c r="AJ50">
        <v>191.252966813982</v>
      </c>
      <c r="AK50">
        <v>5.790470658335567E-2</v>
      </c>
      <c r="AL50">
        <v>148.73883061961669</v>
      </c>
      <c r="AM50">
        <v>0.13450000000000001</v>
      </c>
      <c r="AN50" t="b">
        <v>1</v>
      </c>
      <c r="AO50" t="b">
        <v>1</v>
      </c>
    </row>
    <row r="51" spans="1:41" hidden="1" x14ac:dyDescent="0.3">
      <c r="A51" t="s">
        <v>68</v>
      </c>
      <c r="B51">
        <v>12</v>
      </c>
      <c r="C51">
        <v>4</v>
      </c>
      <c r="D51" t="s">
        <v>63</v>
      </c>
      <c r="E51" t="s">
        <v>36</v>
      </c>
      <c r="F51">
        <v>10</v>
      </c>
      <c r="G51" t="str">
        <f>IF(Table1[[#This Row],[Ethanol Day]]&lt;9,"Early",IF(Table1[[#This Row],[Ethanol Day]]&gt;16,"Late","Mid"))</f>
        <v>Mid</v>
      </c>
      <c r="H51" t="s">
        <v>40</v>
      </c>
      <c r="I51" t="s">
        <v>62</v>
      </c>
      <c r="J51">
        <v>199</v>
      </c>
      <c r="K51">
        <v>3.7018750000000002</v>
      </c>
      <c r="L51">
        <f>Table1[[#This Row],[Hour4-Spk/sec]]-Table1[[#This Row],[Hour1-Spk/sec]]</f>
        <v>2.6602777777777771</v>
      </c>
      <c r="M51">
        <v>45.293004971902292</v>
      </c>
      <c r="N51">
        <v>1.8298611111111114</v>
      </c>
      <c r="O51">
        <v>35.519816976423947</v>
      </c>
      <c r="P51">
        <v>4.5277777777777777</v>
      </c>
      <c r="Q51">
        <v>48.97306501986926</v>
      </c>
      <c r="R51">
        <v>3.9597222222222221</v>
      </c>
      <c r="S51">
        <v>47.475420113158059</v>
      </c>
      <c r="T51">
        <v>4.4901388888888887</v>
      </c>
      <c r="U51">
        <v>49.421378936301068</v>
      </c>
      <c r="V51">
        <v>1.7215589059379779</v>
      </c>
      <c r="W51">
        <v>0.26568325272124943</v>
      </c>
      <c r="X51">
        <v>1.8298611111111114</v>
      </c>
      <c r="Y51">
        <v>3</v>
      </c>
      <c r="Z51">
        <v>4.5277777777777777</v>
      </c>
      <c r="AA51">
        <v>25</v>
      </c>
      <c r="AB51">
        <v>3.9597222222222221</v>
      </c>
      <c r="AC51">
        <v>91</v>
      </c>
      <c r="AD51">
        <v>4.4901388888888887</v>
      </c>
      <c r="AE51">
        <v>78</v>
      </c>
      <c r="AF51">
        <v>45.293004971902292</v>
      </c>
      <c r="AG51">
        <v>3.492696641897608</v>
      </c>
      <c r="AH51">
        <v>2.8515408851469078E-2</v>
      </c>
      <c r="AI51">
        <f>1/Table1[[#This Row],[Avg MeanISIinBurst]]</f>
        <v>35.068758971992828</v>
      </c>
      <c r="AJ51">
        <v>135.52107479172008</v>
      </c>
      <c r="AK51">
        <v>8.1263097767892339E-2</v>
      </c>
      <c r="AL51">
        <v>108.56148805958695</v>
      </c>
      <c r="AM51">
        <v>0.50909090909090915</v>
      </c>
      <c r="AN51" t="b">
        <v>1</v>
      </c>
      <c r="AO51" t="b">
        <v>1</v>
      </c>
    </row>
    <row r="52" spans="1:41" hidden="1" x14ac:dyDescent="0.3">
      <c r="A52" t="s">
        <v>68</v>
      </c>
      <c r="B52">
        <v>12</v>
      </c>
      <c r="C52">
        <v>6</v>
      </c>
      <c r="D52" t="s">
        <v>70</v>
      </c>
      <c r="E52" t="s">
        <v>36</v>
      </c>
      <c r="F52">
        <v>10</v>
      </c>
      <c r="G52" t="str">
        <f>IF(Table1[[#This Row],[Ethanol Day]]&lt;9,"Early",IF(Table1[[#This Row],[Ethanol Day]]&gt;16,"Late","Mid"))</f>
        <v>Mid</v>
      </c>
      <c r="H52" t="s">
        <v>42</v>
      </c>
      <c r="I52" t="s">
        <v>62</v>
      </c>
      <c r="J52">
        <v>199</v>
      </c>
      <c r="K52">
        <v>11.491270833333333</v>
      </c>
      <c r="L52">
        <f>Table1[[#This Row],[Hour4-Spk/sec]]-Table1[[#This Row],[Hour1-Spk/sec]]</f>
        <v>-1.1233888888888881</v>
      </c>
      <c r="M52">
        <v>76.137283922250305</v>
      </c>
      <c r="N52">
        <v>12.229722222222222</v>
      </c>
      <c r="O52">
        <v>77.855409225687097</v>
      </c>
      <c r="P52">
        <v>11.925277777777778</v>
      </c>
      <c r="Q52">
        <v>76.905826226501588</v>
      </c>
      <c r="R52">
        <v>10.703749999999999</v>
      </c>
      <c r="S52">
        <v>73.973902122145816</v>
      </c>
      <c r="T52">
        <v>11.106333333333334</v>
      </c>
      <c r="U52">
        <v>75.416387479164044</v>
      </c>
      <c r="V52">
        <v>1.1838616444710006</v>
      </c>
      <c r="W52">
        <v>8.4619949624368418E-2</v>
      </c>
      <c r="X52">
        <v>12.229722222222222</v>
      </c>
      <c r="Y52">
        <v>3</v>
      </c>
      <c r="Z52">
        <v>11.925277777777778</v>
      </c>
      <c r="AA52">
        <v>25</v>
      </c>
      <c r="AB52">
        <v>10.703749999999999</v>
      </c>
      <c r="AC52">
        <v>91</v>
      </c>
      <c r="AD52">
        <v>11.106333333333334</v>
      </c>
      <c r="AE52">
        <v>78</v>
      </c>
      <c r="AF52">
        <v>76.137283922250305</v>
      </c>
      <c r="AG52">
        <v>5.8888758798433498</v>
      </c>
      <c r="AH52">
        <v>3.3394427325762803E-2</v>
      </c>
      <c r="AI52">
        <f>1/Table1[[#This Row],[Avg MeanISIinBurst]]</f>
        <v>29.945115999295183</v>
      </c>
      <c r="AJ52">
        <v>208.88119606653947</v>
      </c>
      <c r="AK52">
        <v>0.17760565702525838</v>
      </c>
      <c r="AL52">
        <v>73.986206468974089</v>
      </c>
      <c r="AM52">
        <v>1.5050793650793648</v>
      </c>
      <c r="AN52" t="b">
        <v>1</v>
      </c>
      <c r="AO52" t="b">
        <v>1</v>
      </c>
    </row>
    <row r="53" spans="1:41" hidden="1" x14ac:dyDescent="0.3">
      <c r="A53" t="s">
        <v>68</v>
      </c>
      <c r="B53">
        <v>12</v>
      </c>
      <c r="C53">
        <v>8</v>
      </c>
      <c r="D53" t="s">
        <v>66</v>
      </c>
      <c r="E53" t="s">
        <v>36</v>
      </c>
      <c r="F53">
        <v>10</v>
      </c>
      <c r="G53" t="str">
        <f>IF(Table1[[#This Row],[Ethanol Day]]&lt;9,"Early",IF(Table1[[#This Row],[Ethanol Day]]&gt;16,"Late","Mid"))</f>
        <v>Mid</v>
      </c>
      <c r="H53" t="s">
        <v>40</v>
      </c>
      <c r="I53" t="s">
        <v>62</v>
      </c>
      <c r="J53">
        <v>199</v>
      </c>
      <c r="K53">
        <v>8.7189930555555559</v>
      </c>
      <c r="L53">
        <f>Table1[[#This Row],[Hour4-Spk/sec]]-Table1[[#This Row],[Hour1-Spk/sec]]</f>
        <v>5.8055555555555589</v>
      </c>
      <c r="M53">
        <v>68.950495676405254</v>
      </c>
      <c r="N53">
        <v>5.0111111111111111</v>
      </c>
      <c r="O53">
        <v>56.474469068895111</v>
      </c>
      <c r="P53">
        <v>8.1362500000000004</v>
      </c>
      <c r="Q53">
        <v>66.441708811370361</v>
      </c>
      <c r="R53">
        <v>10.911944444444444</v>
      </c>
      <c r="S53">
        <v>75.456761760479381</v>
      </c>
      <c r="T53">
        <v>10.81666666666667</v>
      </c>
      <c r="U53">
        <v>77.204021074360426</v>
      </c>
      <c r="V53">
        <v>1.8736482789734099</v>
      </c>
      <c r="W53">
        <v>0.11524313680000657</v>
      </c>
      <c r="X53">
        <v>5.0111111111111111</v>
      </c>
      <c r="Y53">
        <v>3</v>
      </c>
      <c r="Z53">
        <v>8.1362500000000004</v>
      </c>
      <c r="AA53">
        <v>25</v>
      </c>
      <c r="AB53">
        <v>10.911944444444444</v>
      </c>
      <c r="AC53">
        <v>91</v>
      </c>
      <c r="AD53">
        <v>10.81666666666667</v>
      </c>
      <c r="AE53">
        <v>78</v>
      </c>
      <c r="AF53">
        <v>68.950495676405254</v>
      </c>
      <c r="AG53">
        <v>5.3005910092620807</v>
      </c>
      <c r="AH53">
        <v>3.1241759699485044E-2</v>
      </c>
      <c r="AI53">
        <f>1/Table1[[#This Row],[Avg MeanISIinBurst]]</f>
        <v>32.008440293345032</v>
      </c>
      <c r="AJ53">
        <v>205.80238701096991</v>
      </c>
      <c r="AK53">
        <v>0.15024251667229677</v>
      </c>
      <c r="AL53">
        <v>86.054424211227001</v>
      </c>
      <c r="AM53">
        <v>1.1513492063492066</v>
      </c>
      <c r="AN53" t="b">
        <v>1</v>
      </c>
      <c r="AO53" t="b">
        <v>1</v>
      </c>
    </row>
    <row r="54" spans="1:41" hidden="1" x14ac:dyDescent="0.3">
      <c r="A54" t="s">
        <v>68</v>
      </c>
      <c r="B54">
        <v>12</v>
      </c>
      <c r="C54">
        <v>9</v>
      </c>
      <c r="D54" t="s">
        <v>67</v>
      </c>
      <c r="E54" t="s">
        <v>36</v>
      </c>
      <c r="F54">
        <v>10</v>
      </c>
      <c r="G54" t="str">
        <f>IF(Table1[[#This Row],[Ethanol Day]]&lt;9,"Early",IF(Table1[[#This Row],[Ethanol Day]]&gt;16,"Late","Mid"))</f>
        <v>Mid</v>
      </c>
      <c r="H54" t="s">
        <v>40</v>
      </c>
      <c r="I54" t="s">
        <v>62</v>
      </c>
      <c r="J54">
        <v>199</v>
      </c>
      <c r="K54">
        <v>7.8779861111111114</v>
      </c>
      <c r="L54">
        <f>Table1[[#This Row],[Hour4-Spk/sec]]-Table1[[#This Row],[Hour1-Spk/sec]]</f>
        <v>-1.6027777777777805</v>
      </c>
      <c r="M54">
        <v>69.525718470435237</v>
      </c>
      <c r="N54">
        <v>8.7055555555555575</v>
      </c>
      <c r="O54">
        <v>73.265635002051795</v>
      </c>
      <c r="P54">
        <v>7.1055555555555543</v>
      </c>
      <c r="Q54">
        <v>65.539570759557307</v>
      </c>
      <c r="R54">
        <v>8.5980555555555558</v>
      </c>
      <c r="S54">
        <v>70.738412042062677</v>
      </c>
      <c r="T54">
        <v>7.102777777777777</v>
      </c>
      <c r="U54">
        <v>67.458676055126091</v>
      </c>
      <c r="V54">
        <v>1.4919309890576666</v>
      </c>
      <c r="W54">
        <v>0.11687231188168282</v>
      </c>
      <c r="X54">
        <v>8.7055555555555575</v>
      </c>
      <c r="Y54">
        <v>3</v>
      </c>
      <c r="Z54">
        <v>7.1055555555555543</v>
      </c>
      <c r="AA54">
        <v>25</v>
      </c>
      <c r="AB54">
        <v>8.5980555555555558</v>
      </c>
      <c r="AC54">
        <v>91</v>
      </c>
      <c r="AD54">
        <v>7.102777777777777</v>
      </c>
      <c r="AE54">
        <v>78</v>
      </c>
      <c r="AF54">
        <v>69.525718470435237</v>
      </c>
      <c r="AG54">
        <v>5.6809819794462975</v>
      </c>
      <c r="AH54">
        <v>3.0634205024736703E-2</v>
      </c>
      <c r="AI54">
        <f>1/Table1[[#This Row],[Avg MeanISIinBurst]]</f>
        <v>32.643249569966436</v>
      </c>
      <c r="AJ54">
        <v>193.48968937916243</v>
      </c>
      <c r="AK54">
        <v>0.15589486903449928</v>
      </c>
      <c r="AL54">
        <v>87.337184004454826</v>
      </c>
      <c r="AM54">
        <v>0.99375000000000002</v>
      </c>
      <c r="AN54" t="b">
        <v>1</v>
      </c>
      <c r="AO54" t="b">
        <v>1</v>
      </c>
    </row>
    <row r="55" spans="1:41" hidden="1" x14ac:dyDescent="0.3">
      <c r="A55" t="s">
        <v>68</v>
      </c>
      <c r="B55">
        <v>12</v>
      </c>
      <c r="C55">
        <v>10</v>
      </c>
      <c r="D55" t="s">
        <v>71</v>
      </c>
      <c r="E55" t="s">
        <v>36</v>
      </c>
      <c r="F55">
        <v>10</v>
      </c>
      <c r="G55" t="str">
        <f>IF(Table1[[#This Row],[Ethanol Day]]&lt;9,"Early",IF(Table1[[#This Row],[Ethanol Day]]&gt;16,"Late","Mid"))</f>
        <v>Mid</v>
      </c>
      <c r="H55" t="s">
        <v>37</v>
      </c>
      <c r="I55" t="s">
        <v>62</v>
      </c>
      <c r="J55">
        <v>199</v>
      </c>
      <c r="K55">
        <v>3.4994097222222225</v>
      </c>
      <c r="L55">
        <f>Table1[[#This Row],[Hour4-Spk/sec]]-Table1[[#This Row],[Hour1-Spk/sec]]</f>
        <v>3.5184722222222233</v>
      </c>
      <c r="M55">
        <v>45.734287783582907</v>
      </c>
      <c r="N55">
        <v>2.6654166666666668</v>
      </c>
      <c r="O55">
        <v>49.583950777296153</v>
      </c>
      <c r="P55">
        <v>2.3931944444444446</v>
      </c>
      <c r="Q55">
        <v>41.192626214493934</v>
      </c>
      <c r="R55">
        <v>2.7551388888888888</v>
      </c>
      <c r="S55">
        <v>41.506711842802957</v>
      </c>
      <c r="T55">
        <v>6.1838888888888901</v>
      </c>
      <c r="U55">
        <v>53.344315749608334</v>
      </c>
      <c r="V55">
        <v>1.5675301261774954</v>
      </c>
      <c r="W55">
        <v>0.27454066821854034</v>
      </c>
      <c r="X55">
        <v>2.6654166666666668</v>
      </c>
      <c r="Y55">
        <v>3</v>
      </c>
      <c r="Z55">
        <v>2.3931944444444446</v>
      </c>
      <c r="AA55">
        <v>25</v>
      </c>
      <c r="AB55">
        <v>2.7551388888888888</v>
      </c>
      <c r="AC55">
        <v>91</v>
      </c>
      <c r="AD55">
        <v>6.1838888888888901</v>
      </c>
      <c r="AE55">
        <v>78</v>
      </c>
      <c r="AF55">
        <v>45.734287783582907</v>
      </c>
      <c r="AG55">
        <v>3.4181134398884425</v>
      </c>
      <c r="AH55">
        <v>2.5553463476244837E-2</v>
      </c>
      <c r="AI55">
        <f>1/Table1[[#This Row],[Avg MeanISIinBurst]]</f>
        <v>39.133638417728619</v>
      </c>
      <c r="AJ55">
        <v>176.91327042929399</v>
      </c>
      <c r="AK55">
        <v>6.7556357528986061E-2</v>
      </c>
      <c r="AL55">
        <v>127.70107692446382</v>
      </c>
      <c r="AM55">
        <v>0.41918918918918913</v>
      </c>
      <c r="AN55" t="b">
        <v>1</v>
      </c>
      <c r="AO55" t="b">
        <v>1</v>
      </c>
    </row>
    <row r="56" spans="1:41" hidden="1" x14ac:dyDescent="0.3">
      <c r="A56" t="s">
        <v>68</v>
      </c>
      <c r="B56">
        <v>12</v>
      </c>
      <c r="C56">
        <v>13</v>
      </c>
      <c r="D56" t="s">
        <v>72</v>
      </c>
      <c r="E56" t="s">
        <v>36</v>
      </c>
      <c r="F56">
        <v>10</v>
      </c>
      <c r="G56" t="str">
        <f>IF(Table1[[#This Row],[Ethanol Day]]&lt;9,"Early",IF(Table1[[#This Row],[Ethanol Day]]&gt;16,"Late","Mid"))</f>
        <v>Mid</v>
      </c>
      <c r="H56" t="s">
        <v>40</v>
      </c>
      <c r="I56" t="s">
        <v>62</v>
      </c>
      <c r="J56">
        <v>199</v>
      </c>
      <c r="K56">
        <v>3.5877777777777777</v>
      </c>
      <c r="L56">
        <f>Table1[[#This Row],[Hour4-Spk/sec]]-Table1[[#This Row],[Hour1-Spk/sec]]</f>
        <v>-1.451388888888888</v>
      </c>
      <c r="M56">
        <v>38.212208121952131</v>
      </c>
      <c r="N56">
        <v>4.3308333333333326</v>
      </c>
      <c r="O56">
        <v>41.997836980980622</v>
      </c>
      <c r="P56">
        <v>4.1661111111111104</v>
      </c>
      <c r="Q56">
        <v>42.49506085818939</v>
      </c>
      <c r="R56">
        <v>2.9747222222222223</v>
      </c>
      <c r="S56">
        <v>32.756329928659369</v>
      </c>
      <c r="T56">
        <v>2.8794444444444447</v>
      </c>
      <c r="U56">
        <v>34.959781493879007</v>
      </c>
      <c r="V56">
        <v>1.340969275718203</v>
      </c>
      <c r="W56">
        <v>0.27533267634651232</v>
      </c>
      <c r="X56">
        <v>4.3308333333333326</v>
      </c>
      <c r="Y56">
        <v>3</v>
      </c>
      <c r="Z56">
        <v>4.1661111111111104</v>
      </c>
      <c r="AA56">
        <v>25</v>
      </c>
      <c r="AB56">
        <v>2.9747222222222223</v>
      </c>
      <c r="AC56">
        <v>91</v>
      </c>
      <c r="AD56">
        <v>2.8794444444444447</v>
      </c>
      <c r="AE56">
        <v>78</v>
      </c>
      <c r="AF56">
        <v>38.212208121952131</v>
      </c>
      <c r="AG56">
        <v>2.9361931879213428</v>
      </c>
      <c r="AH56">
        <v>2.8454136824234075E-2</v>
      </c>
      <c r="AI56">
        <f>1/Table1[[#This Row],[Avg MeanISIinBurst]]</f>
        <v>35.14427466829045</v>
      </c>
      <c r="AJ56">
        <v>128.60476732265951</v>
      </c>
      <c r="AK56">
        <v>6.1350468271647765E-2</v>
      </c>
      <c r="AL56">
        <v>112.62271902925076</v>
      </c>
      <c r="AM56">
        <v>0.49136363636363645</v>
      </c>
      <c r="AN56" t="b">
        <v>1</v>
      </c>
      <c r="AO56" t="b">
        <v>1</v>
      </c>
    </row>
    <row r="57" spans="1:41" hidden="1" x14ac:dyDescent="0.3">
      <c r="A57" t="s">
        <v>68</v>
      </c>
      <c r="B57">
        <v>12</v>
      </c>
      <c r="C57">
        <v>14</v>
      </c>
      <c r="D57" t="s">
        <v>73</v>
      </c>
      <c r="E57" t="s">
        <v>36</v>
      </c>
      <c r="F57">
        <v>10</v>
      </c>
      <c r="G57" t="str">
        <f>IF(Table1[[#This Row],[Ethanol Day]]&lt;9,"Early",IF(Table1[[#This Row],[Ethanol Day]]&gt;16,"Late","Mid"))</f>
        <v>Mid</v>
      </c>
      <c r="H57" t="s">
        <v>40</v>
      </c>
      <c r="I57" t="s">
        <v>62</v>
      </c>
      <c r="J57">
        <v>199</v>
      </c>
      <c r="K57">
        <v>2.5077777777777781</v>
      </c>
      <c r="L57">
        <f>Table1[[#This Row],[Hour4-Spk/sec]]-Table1[[#This Row],[Hour1-Spk/sec]]</f>
        <v>-0.67916666666666714</v>
      </c>
      <c r="M57">
        <v>39.461812322762526</v>
      </c>
      <c r="N57">
        <v>3.0400000000000005</v>
      </c>
      <c r="O57">
        <v>45.470612895994975</v>
      </c>
      <c r="P57">
        <v>2.3383333333333334</v>
      </c>
      <c r="Q57">
        <v>36.512011571025262</v>
      </c>
      <c r="R57">
        <v>2.2919444444444443</v>
      </c>
      <c r="S57">
        <v>39.325494132622289</v>
      </c>
      <c r="T57">
        <v>2.3608333333333333</v>
      </c>
      <c r="U57">
        <v>35.222001376302856</v>
      </c>
      <c r="V57">
        <v>1.4593950601288235</v>
      </c>
      <c r="W57">
        <v>0.37595049223144927</v>
      </c>
      <c r="X57">
        <v>3.0400000000000005</v>
      </c>
      <c r="Y57">
        <v>3</v>
      </c>
      <c r="Z57">
        <v>2.3383333333333334</v>
      </c>
      <c r="AA57">
        <v>25</v>
      </c>
      <c r="AB57">
        <v>2.2919444444444443</v>
      </c>
      <c r="AC57">
        <v>91</v>
      </c>
      <c r="AD57">
        <v>2.3608333333333333</v>
      </c>
      <c r="AE57">
        <v>78</v>
      </c>
      <c r="AF57">
        <v>39.461812322762526</v>
      </c>
      <c r="AG57">
        <v>3.0757018974406192</v>
      </c>
      <c r="AH57">
        <v>2.7180191695297583E-2</v>
      </c>
      <c r="AI57">
        <f>1/Table1[[#This Row],[Avg MeanISIinBurst]]</f>
        <v>36.791499162715951</v>
      </c>
      <c r="AJ57">
        <v>144.27661413453956</v>
      </c>
      <c r="AK57">
        <v>6.4751397487532586E-2</v>
      </c>
      <c r="AL57">
        <v>124.79608737676084</v>
      </c>
      <c r="AM57">
        <v>0.3327906976744186</v>
      </c>
      <c r="AN57" t="b">
        <v>1</v>
      </c>
      <c r="AO57" t="b">
        <v>1</v>
      </c>
    </row>
    <row r="58" spans="1:41" hidden="1" x14ac:dyDescent="0.3">
      <c r="A58" t="s">
        <v>68</v>
      </c>
      <c r="B58">
        <v>12</v>
      </c>
      <c r="C58">
        <v>15</v>
      </c>
      <c r="D58" t="s">
        <v>74</v>
      </c>
      <c r="E58" t="s">
        <v>36</v>
      </c>
      <c r="F58">
        <v>10</v>
      </c>
      <c r="G58" t="str">
        <f>IF(Table1[[#This Row],[Ethanol Day]]&lt;9,"Early",IF(Table1[[#This Row],[Ethanol Day]]&gt;16,"Late","Mid"))</f>
        <v>Mid</v>
      </c>
      <c r="H58" t="s">
        <v>40</v>
      </c>
      <c r="I58" t="s">
        <v>62</v>
      </c>
      <c r="J58">
        <v>199</v>
      </c>
      <c r="K58">
        <v>0.62597222222222215</v>
      </c>
      <c r="L58">
        <f>Table1[[#This Row],[Hour4-Spk/sec]]-Table1[[#This Row],[Hour1-Spk/sec]]</f>
        <v>-0.57041666666666657</v>
      </c>
      <c r="M58">
        <v>34.2526087272594</v>
      </c>
      <c r="N58">
        <v>1.0470833333333334</v>
      </c>
      <c r="O58">
        <v>50.060249939591763</v>
      </c>
      <c r="P58">
        <v>0.49805555555555553</v>
      </c>
      <c r="Q58">
        <v>29.334368271276034</v>
      </c>
      <c r="R58">
        <v>0.48208333333333325</v>
      </c>
      <c r="S58">
        <v>32.326219498803582</v>
      </c>
      <c r="T58">
        <v>0.47666666666666674</v>
      </c>
      <c r="U58">
        <v>24.008018200885751</v>
      </c>
      <c r="V58">
        <v>2.3518930442743939</v>
      </c>
      <c r="W58">
        <v>1.2537159527425408</v>
      </c>
      <c r="X58">
        <v>1.0470833333333334</v>
      </c>
      <c r="Y58">
        <v>3</v>
      </c>
      <c r="Z58">
        <v>0.49805555555555553</v>
      </c>
      <c r="AA58">
        <v>25</v>
      </c>
      <c r="AB58">
        <v>0.48208333333333325</v>
      </c>
      <c r="AC58">
        <v>91</v>
      </c>
      <c r="AD58">
        <v>0.47666666666666674</v>
      </c>
      <c r="AE58">
        <v>78</v>
      </c>
      <c r="AF58">
        <v>34.2526087272594</v>
      </c>
      <c r="AG58">
        <v>2.950901443473005</v>
      </c>
      <c r="AH58">
        <v>2.2086577723418509E-2</v>
      </c>
      <c r="AI58">
        <f>1/Table1[[#This Row],[Avg MeanISIinBurst]]</f>
        <v>45.276367055258859</v>
      </c>
      <c r="AJ58">
        <v>168.61369507612719</v>
      </c>
      <c r="AK58">
        <v>4.6537203448514759E-2</v>
      </c>
      <c r="AL58">
        <v>152.28556386775611</v>
      </c>
      <c r="AM58">
        <v>9.0650406504065029E-2</v>
      </c>
      <c r="AN58" t="b">
        <v>1</v>
      </c>
      <c r="AO58" t="b">
        <v>1</v>
      </c>
    </row>
    <row r="59" spans="1:41" hidden="1" x14ac:dyDescent="0.3">
      <c r="A59" t="s">
        <v>68</v>
      </c>
      <c r="B59">
        <v>12</v>
      </c>
      <c r="C59">
        <v>16</v>
      </c>
      <c r="D59" t="s">
        <v>75</v>
      </c>
      <c r="E59" t="s">
        <v>36</v>
      </c>
      <c r="F59">
        <v>10</v>
      </c>
      <c r="G59" t="str">
        <f>IF(Table1[[#This Row],[Ethanol Day]]&lt;9,"Early",IF(Table1[[#This Row],[Ethanol Day]]&gt;16,"Late","Mid"))</f>
        <v>Mid</v>
      </c>
      <c r="H59" t="s">
        <v>37</v>
      </c>
      <c r="I59" t="s">
        <v>62</v>
      </c>
      <c r="J59">
        <v>199</v>
      </c>
      <c r="K59">
        <v>0.92663194444444452</v>
      </c>
      <c r="L59">
        <f>Table1[[#This Row],[Hour4-Spk/sec]]-Table1[[#This Row],[Hour1-Spk/sec]]</f>
        <v>-0.62361111111111123</v>
      </c>
      <c r="M59">
        <v>15.224345812371251</v>
      </c>
      <c r="N59">
        <v>1.3708333333333333</v>
      </c>
      <c r="O59">
        <v>20.855519016299027</v>
      </c>
      <c r="P59">
        <v>0.85166666666666657</v>
      </c>
      <c r="Q59">
        <v>13.09292337808458</v>
      </c>
      <c r="R59">
        <v>0.7368055555555556</v>
      </c>
      <c r="S59">
        <v>14.212805699292671</v>
      </c>
      <c r="T59">
        <v>0.74722222222222212</v>
      </c>
      <c r="U59">
        <v>12.487314090152466</v>
      </c>
      <c r="V59">
        <v>1.4113634993312387</v>
      </c>
      <c r="W59">
        <v>0.98502686192615474</v>
      </c>
      <c r="X59">
        <v>1.3708333333333333</v>
      </c>
      <c r="Y59">
        <v>3</v>
      </c>
      <c r="Z59">
        <v>0.85166666666666657</v>
      </c>
      <c r="AA59">
        <v>25</v>
      </c>
      <c r="AB59">
        <v>0.7368055555555556</v>
      </c>
      <c r="AC59">
        <v>91</v>
      </c>
      <c r="AD59">
        <v>0.74722222222222212</v>
      </c>
      <c r="AE59">
        <v>78</v>
      </c>
      <c r="AF59">
        <v>15.224345812371251</v>
      </c>
      <c r="AG59">
        <v>2.2987319230289867</v>
      </c>
      <c r="AH59">
        <v>2.6337715335222719E-2</v>
      </c>
      <c r="AI59">
        <f>1/Table1[[#This Row],[Avg MeanISIinBurst]]</f>
        <v>37.968365413329948</v>
      </c>
      <c r="AJ59">
        <v>91.891402943911288</v>
      </c>
      <c r="AK59">
        <v>3.7180237724670072E-2</v>
      </c>
      <c r="AL59">
        <v>131.4338224284912</v>
      </c>
      <c r="AM59">
        <v>7.2403100775193782E-2</v>
      </c>
      <c r="AN59" t="b">
        <v>1</v>
      </c>
      <c r="AO59" t="b">
        <v>1</v>
      </c>
    </row>
    <row r="60" spans="1:41" hidden="1" x14ac:dyDescent="0.3">
      <c r="A60" t="s">
        <v>68</v>
      </c>
      <c r="B60">
        <v>12</v>
      </c>
      <c r="C60">
        <v>17</v>
      </c>
      <c r="D60" t="s">
        <v>76</v>
      </c>
      <c r="E60" t="s">
        <v>36</v>
      </c>
      <c r="F60">
        <v>10</v>
      </c>
      <c r="G60" t="str">
        <f>IF(Table1[[#This Row],[Ethanol Day]]&lt;9,"Early",IF(Table1[[#This Row],[Ethanol Day]]&gt;16,"Late","Mid"))</f>
        <v>Mid</v>
      </c>
      <c r="H60" t="s">
        <v>40</v>
      </c>
      <c r="I60" t="s">
        <v>62</v>
      </c>
      <c r="J60">
        <v>199</v>
      </c>
      <c r="K60">
        <v>3.0737847222222223</v>
      </c>
      <c r="L60">
        <f>Table1[[#This Row],[Hour4-Spk/sec]]-Table1[[#This Row],[Hour1-Spk/sec]]</f>
        <v>-2.603472222222222</v>
      </c>
      <c r="M60">
        <v>36.371281104094443</v>
      </c>
      <c r="N60">
        <v>4.4922222222222219</v>
      </c>
      <c r="O60">
        <v>46.183444773826132</v>
      </c>
      <c r="P60">
        <v>4.1213888888888892</v>
      </c>
      <c r="Q60">
        <v>42.293213924074685</v>
      </c>
      <c r="R60">
        <v>1.7927777777777776</v>
      </c>
      <c r="S60">
        <v>27.31351200708086</v>
      </c>
      <c r="T60">
        <v>1.8887499999999999</v>
      </c>
      <c r="U60">
        <v>26.463092458606269</v>
      </c>
      <c r="V60">
        <v>1.4105453196346784</v>
      </c>
      <c r="W60">
        <v>0.32134471469786824</v>
      </c>
      <c r="X60">
        <v>4.4922222222222219</v>
      </c>
      <c r="Y60">
        <v>3</v>
      </c>
      <c r="Z60">
        <v>4.1213888888888892</v>
      </c>
      <c r="AA60">
        <v>25</v>
      </c>
      <c r="AB60">
        <v>1.7927777777777776</v>
      </c>
      <c r="AC60">
        <v>91</v>
      </c>
      <c r="AD60">
        <v>1.8887499999999999</v>
      </c>
      <c r="AE60">
        <v>78</v>
      </c>
      <c r="AF60">
        <v>36.371281104094443</v>
      </c>
      <c r="AG60">
        <v>2.8427252916814485</v>
      </c>
      <c r="AH60">
        <v>2.8111198825420979E-2</v>
      </c>
      <c r="AI60">
        <f>1/Table1[[#This Row],[Avg MeanISIinBurst]]</f>
        <v>35.573011532176253</v>
      </c>
      <c r="AJ60">
        <v>123.2473827711855</v>
      </c>
      <c r="AK60">
        <v>5.8285282814774721E-2</v>
      </c>
      <c r="AL60">
        <v>114.38543702973799</v>
      </c>
      <c r="AM60">
        <v>0.42893939393939373</v>
      </c>
      <c r="AN60" t="b">
        <v>1</v>
      </c>
      <c r="AO60" t="b">
        <v>1</v>
      </c>
    </row>
    <row r="61" spans="1:41" hidden="1" x14ac:dyDescent="0.3">
      <c r="A61" t="s">
        <v>77</v>
      </c>
      <c r="B61">
        <v>13</v>
      </c>
      <c r="C61">
        <v>1</v>
      </c>
      <c r="D61" t="s">
        <v>61</v>
      </c>
      <c r="E61" t="s">
        <v>36</v>
      </c>
      <c r="F61">
        <v>22</v>
      </c>
      <c r="G61" t="str">
        <f>IF(Table1[[#This Row],[Ethanol Day]]&lt;9,"Early",IF(Table1[[#This Row],[Ethanol Day]]&gt;16,"Late","Mid"))</f>
        <v>Late</v>
      </c>
      <c r="H61" t="s">
        <v>40</v>
      </c>
      <c r="I61" t="s">
        <v>62</v>
      </c>
      <c r="J61">
        <v>889</v>
      </c>
      <c r="K61">
        <v>10.089479166666667</v>
      </c>
      <c r="L61">
        <f>Table1[[#This Row],[Hour4-Spk/sec]]-Table1[[#This Row],[Hour1-Spk/sec]]</f>
        <v>8.4372222222222213</v>
      </c>
      <c r="M61">
        <v>71.447714041440818</v>
      </c>
      <c r="N61">
        <v>5.4377777777777787</v>
      </c>
      <c r="O61">
        <v>56.155500094985548</v>
      </c>
      <c r="P61">
        <v>8.5488888888888894</v>
      </c>
      <c r="Q61">
        <v>64.46060656134982</v>
      </c>
      <c r="R61">
        <v>12.496250000000002</v>
      </c>
      <c r="S61">
        <v>81.523325547151885</v>
      </c>
      <c r="T61">
        <v>13.875</v>
      </c>
      <c r="U61">
        <v>85.702305600995956</v>
      </c>
      <c r="V61">
        <v>1.4690189780142173</v>
      </c>
      <c r="W61">
        <v>0.10079459361798694</v>
      </c>
      <c r="X61">
        <v>5.4377777777777787</v>
      </c>
      <c r="Y61">
        <v>314</v>
      </c>
      <c r="Z61">
        <v>8.5488888888888894</v>
      </c>
      <c r="AA61">
        <v>163</v>
      </c>
      <c r="AB61">
        <v>12.496250000000002</v>
      </c>
      <c r="AC61">
        <v>263</v>
      </c>
      <c r="AD61">
        <v>13.875</v>
      </c>
      <c r="AE61">
        <v>69</v>
      </c>
      <c r="AF61">
        <v>71.447714041440818</v>
      </c>
      <c r="AG61">
        <v>5.4043479774004872</v>
      </c>
      <c r="AH61">
        <v>2.9491054321340755E-2</v>
      </c>
      <c r="AI61">
        <f>1/Table1[[#This Row],[Avg MeanISIinBurst]]</f>
        <v>33.908587638264436</v>
      </c>
      <c r="AJ61">
        <v>214.9028091235742</v>
      </c>
      <c r="AK61">
        <v>0.14106999560666572</v>
      </c>
      <c r="AL61">
        <v>91.645312361917533</v>
      </c>
      <c r="AM61">
        <v>1.254651162790698</v>
      </c>
      <c r="AN61">
        <v>1</v>
      </c>
      <c r="AO61" t="b">
        <v>1</v>
      </c>
    </row>
    <row r="62" spans="1:41" x14ac:dyDescent="0.3">
      <c r="A62" t="s">
        <v>77</v>
      </c>
      <c r="B62">
        <v>13</v>
      </c>
      <c r="C62">
        <v>2</v>
      </c>
      <c r="D62" t="s">
        <v>78</v>
      </c>
      <c r="E62" t="s">
        <v>36</v>
      </c>
      <c r="F62">
        <v>22</v>
      </c>
      <c r="G62" t="str">
        <f>IF(Table1[[#This Row],[Ethanol Day]]&lt;9,"Early",IF(Table1[[#This Row],[Ethanol Day]]&gt;16,"Late","Mid"))</f>
        <v>Late</v>
      </c>
      <c r="H62" t="s">
        <v>37</v>
      </c>
      <c r="I62" t="s">
        <v>37</v>
      </c>
      <c r="J62">
        <v>889</v>
      </c>
      <c r="K62">
        <v>2.0134374999999998</v>
      </c>
      <c r="L62">
        <f>Table1[[#This Row],[Hour4-Spk/sec]]-Table1[[#This Row],[Hour1-Spk/sec]]</f>
        <v>-0.49402777777777795</v>
      </c>
      <c r="M62">
        <v>67.122796145550282</v>
      </c>
      <c r="N62">
        <v>2.0300000000000002</v>
      </c>
      <c r="O62">
        <v>69.152221776893327</v>
      </c>
      <c r="P62">
        <v>2.2866666666666666</v>
      </c>
      <c r="Q62">
        <v>71.089048485824634</v>
      </c>
      <c r="R62">
        <v>2.201111111111111</v>
      </c>
      <c r="S62">
        <v>68.182736076875884</v>
      </c>
      <c r="T62">
        <v>1.5359722222222223</v>
      </c>
      <c r="U62">
        <v>59.25562245918038</v>
      </c>
      <c r="V62">
        <v>2.9816954888083225</v>
      </c>
      <c r="W62">
        <v>0.4752160877724369</v>
      </c>
      <c r="X62">
        <v>2.0300000000000002</v>
      </c>
      <c r="Y62">
        <v>314</v>
      </c>
      <c r="Z62">
        <v>2.2866666666666666</v>
      </c>
      <c r="AA62">
        <v>163</v>
      </c>
      <c r="AB62">
        <v>2.201111111111111</v>
      </c>
      <c r="AC62">
        <v>263</v>
      </c>
      <c r="AD62">
        <v>1.5359722222222223</v>
      </c>
      <c r="AE62">
        <v>69</v>
      </c>
      <c r="AF62">
        <v>67.122796145550282</v>
      </c>
      <c r="AG62" s="2">
        <v>5.7434431903877439</v>
      </c>
      <c r="AH62">
        <v>2.5719895302755022E-2</v>
      </c>
      <c r="AI62">
        <f>1/Table1[[#This Row],[Avg MeanISIinBurst]]</f>
        <v>38.880407102313654</v>
      </c>
      <c r="AJ62">
        <v>75.606610823380663</v>
      </c>
      <c r="AK62">
        <v>0.14031306741908239</v>
      </c>
      <c r="AL62">
        <v>80.703912985302338</v>
      </c>
      <c r="AM62">
        <v>0.23113636363636372</v>
      </c>
      <c r="AN62">
        <v>1</v>
      </c>
      <c r="AO62" t="b">
        <v>1</v>
      </c>
    </row>
    <row r="63" spans="1:41" hidden="1" x14ac:dyDescent="0.3">
      <c r="A63" t="s">
        <v>77</v>
      </c>
      <c r="B63">
        <v>13</v>
      </c>
      <c r="C63">
        <v>4</v>
      </c>
      <c r="D63" t="s">
        <v>64</v>
      </c>
      <c r="E63" t="s">
        <v>36</v>
      </c>
      <c r="F63">
        <v>22</v>
      </c>
      <c r="G63" t="str">
        <f>IF(Table1[[#This Row],[Ethanol Day]]&lt;9,"Early",IF(Table1[[#This Row],[Ethanol Day]]&gt;16,"Late","Mid"))</f>
        <v>Late</v>
      </c>
      <c r="H63" t="s">
        <v>40</v>
      </c>
      <c r="I63" t="s">
        <v>37</v>
      </c>
      <c r="J63">
        <v>889</v>
      </c>
      <c r="K63">
        <v>2.1977777777777776</v>
      </c>
      <c r="L63">
        <f>Table1[[#This Row],[Hour4-Spk/sec]]-Table1[[#This Row],[Hour1-Spk/sec]]</f>
        <v>-2.2697222222222226</v>
      </c>
      <c r="M63">
        <v>35.573122249789662</v>
      </c>
      <c r="N63">
        <v>3.7877777777777779</v>
      </c>
      <c r="O63">
        <v>52.540499631225842</v>
      </c>
      <c r="P63">
        <v>2.1055555555555556</v>
      </c>
      <c r="Q63">
        <v>36.289505143359136</v>
      </c>
      <c r="R63">
        <v>1.3797222222222221</v>
      </c>
      <c r="S63">
        <v>25.799185392532319</v>
      </c>
      <c r="T63">
        <v>1.5180555555555555</v>
      </c>
      <c r="U63">
        <v>34.852045392963241</v>
      </c>
      <c r="V63">
        <v>1.8388757594025988</v>
      </c>
      <c r="W63">
        <v>0.35821502642745473</v>
      </c>
      <c r="X63">
        <v>3.7877777777777779</v>
      </c>
      <c r="Y63">
        <v>314</v>
      </c>
      <c r="Z63">
        <v>2.1055555555555556</v>
      </c>
      <c r="AA63">
        <v>163</v>
      </c>
      <c r="AB63">
        <v>1.3797222222222221</v>
      </c>
      <c r="AC63">
        <v>263</v>
      </c>
      <c r="AD63">
        <v>1.5180555555555555</v>
      </c>
      <c r="AE63">
        <v>69</v>
      </c>
      <c r="AF63">
        <v>35.573122249789662</v>
      </c>
      <c r="AG63">
        <v>3.0233289752416863</v>
      </c>
      <c r="AH63">
        <v>2.7206218591484976E-2</v>
      </c>
      <c r="AI63">
        <f>1/Table1[[#This Row],[Avg MeanISIinBurst]]</f>
        <v>36.756302484204134</v>
      </c>
      <c r="AJ63">
        <v>96.770171576020388</v>
      </c>
      <c r="AK63">
        <v>6.4032718905175062E-2</v>
      </c>
      <c r="AL63">
        <v>108.39885968272505</v>
      </c>
      <c r="AM63">
        <v>0.2648717948717948</v>
      </c>
      <c r="AN63">
        <v>1</v>
      </c>
      <c r="AO63" t="b">
        <v>1</v>
      </c>
    </row>
    <row r="64" spans="1:41" hidden="1" x14ac:dyDescent="0.3">
      <c r="A64" t="s">
        <v>77</v>
      </c>
      <c r="B64">
        <v>13</v>
      </c>
      <c r="C64">
        <v>5</v>
      </c>
      <c r="D64" t="s">
        <v>79</v>
      </c>
      <c r="E64" t="s">
        <v>36</v>
      </c>
      <c r="F64">
        <v>22</v>
      </c>
      <c r="G64" t="str">
        <f>IF(Table1[[#This Row],[Ethanol Day]]&lt;9,"Early",IF(Table1[[#This Row],[Ethanol Day]]&gt;16,"Late","Mid"))</f>
        <v>Late</v>
      </c>
      <c r="H64" t="s">
        <v>40</v>
      </c>
      <c r="I64" t="s">
        <v>62</v>
      </c>
      <c r="J64">
        <v>889</v>
      </c>
      <c r="K64">
        <v>11.110000000000001</v>
      </c>
      <c r="L64">
        <f>Table1[[#This Row],[Hour4-Spk/sec]]-Table1[[#This Row],[Hour1-Spk/sec]]</f>
        <v>4.2593055555555566</v>
      </c>
      <c r="M64">
        <v>74.642565602765728</v>
      </c>
      <c r="N64">
        <v>9.3804166666666671</v>
      </c>
      <c r="O64">
        <v>70.887642622450159</v>
      </c>
      <c r="P64">
        <v>7.0069444444444438</v>
      </c>
      <c r="Q64">
        <v>60.802940716364901</v>
      </c>
      <c r="R64">
        <v>14.412916666666669</v>
      </c>
      <c r="S64">
        <v>84.898551655263404</v>
      </c>
      <c r="T64">
        <v>13.639722222222224</v>
      </c>
      <c r="U64">
        <v>84.732441365264648</v>
      </c>
      <c r="V64">
        <v>1.3352655746843856</v>
      </c>
      <c r="W64">
        <v>9.0684429671648178E-2</v>
      </c>
      <c r="X64">
        <v>9.3804166666666671</v>
      </c>
      <c r="Y64">
        <v>314</v>
      </c>
      <c r="Z64">
        <v>7.0069444444444438</v>
      </c>
      <c r="AA64">
        <v>163</v>
      </c>
      <c r="AB64">
        <v>14.412916666666669</v>
      </c>
      <c r="AC64">
        <v>263</v>
      </c>
      <c r="AD64">
        <v>13.639722222222224</v>
      </c>
      <c r="AE64">
        <v>69</v>
      </c>
      <c r="AF64">
        <v>74.642565602765728</v>
      </c>
      <c r="AG64">
        <v>5.8283828369710067</v>
      </c>
      <c r="AH64">
        <v>3.1926402331750516E-2</v>
      </c>
      <c r="AI64">
        <f>1/Table1[[#This Row],[Avg MeanISIinBurst]]</f>
        <v>31.322038405984415</v>
      </c>
      <c r="AJ64">
        <v>204.85117772848241</v>
      </c>
      <c r="AK64">
        <v>0.17354036491814373</v>
      </c>
      <c r="AL64">
        <v>82.250541859121171</v>
      </c>
      <c r="AM64">
        <v>1.4026190476190474</v>
      </c>
      <c r="AN64">
        <v>1</v>
      </c>
      <c r="AO64" t="b">
        <v>1</v>
      </c>
    </row>
    <row r="65" spans="1:41" hidden="1" x14ac:dyDescent="0.3">
      <c r="A65" t="s">
        <v>77</v>
      </c>
      <c r="B65">
        <v>13</v>
      </c>
      <c r="C65">
        <v>6</v>
      </c>
      <c r="D65" t="s">
        <v>80</v>
      </c>
      <c r="E65" t="s">
        <v>36</v>
      </c>
      <c r="F65">
        <v>22</v>
      </c>
      <c r="G65" t="str">
        <f>IF(Table1[[#This Row],[Ethanol Day]]&lt;9,"Early",IF(Table1[[#This Row],[Ethanol Day]]&gt;16,"Late","Mid"))</f>
        <v>Late</v>
      </c>
      <c r="H65" t="s">
        <v>38</v>
      </c>
      <c r="I65" t="s">
        <v>37</v>
      </c>
      <c r="J65">
        <v>889</v>
      </c>
      <c r="K65">
        <v>23.41503472222222</v>
      </c>
      <c r="L65">
        <f>Table1[[#This Row],[Hour4-Spk/sec]]-Table1[[#This Row],[Hour1-Spk/sec]]</f>
        <v>-16.607222222222219</v>
      </c>
      <c r="M65">
        <v>93.397559128207831</v>
      </c>
      <c r="N65">
        <v>31.730277777777776</v>
      </c>
      <c r="O65">
        <v>96.576323004565538</v>
      </c>
      <c r="P65">
        <v>28.677916666666665</v>
      </c>
      <c r="Q65">
        <v>97.235239002560405</v>
      </c>
      <c r="R65">
        <v>18.128888888888888</v>
      </c>
      <c r="S65">
        <v>90.330800653469737</v>
      </c>
      <c r="T65">
        <v>15.123055555555554</v>
      </c>
      <c r="U65">
        <v>89.041704784476579</v>
      </c>
      <c r="V65">
        <v>1.5479485862636948</v>
      </c>
      <c r="W65">
        <v>4.3120302899507433E-2</v>
      </c>
      <c r="X65">
        <v>31.730277777777776</v>
      </c>
      <c r="Y65">
        <v>314</v>
      </c>
      <c r="Z65">
        <v>28.677916666666665</v>
      </c>
      <c r="AA65">
        <v>163</v>
      </c>
      <c r="AB65">
        <v>18.128888888888888</v>
      </c>
      <c r="AC65">
        <v>263</v>
      </c>
      <c r="AD65">
        <v>15.123055555555554</v>
      </c>
      <c r="AE65">
        <v>69</v>
      </c>
      <c r="AF65">
        <v>93.397559128207831</v>
      </c>
      <c r="AG65">
        <v>29.331074185097616</v>
      </c>
      <c r="AH65">
        <v>3.0311373063531318E-2</v>
      </c>
      <c r="AI65">
        <f>1/Table1[[#This Row],[Avg MeanISIinBurst]]</f>
        <v>32.990917234400548</v>
      </c>
      <c r="AJ65">
        <v>368.36663421998117</v>
      </c>
      <c r="AK65">
        <v>0.7636847706684009</v>
      </c>
      <c r="AL65">
        <v>58.541241688427426</v>
      </c>
      <c r="AM65">
        <v>1.0536296296296297</v>
      </c>
      <c r="AN65">
        <v>1</v>
      </c>
      <c r="AO65" t="b">
        <v>1</v>
      </c>
    </row>
    <row r="66" spans="1:41" hidden="1" x14ac:dyDescent="0.3">
      <c r="A66" t="s">
        <v>77</v>
      </c>
      <c r="B66">
        <v>13</v>
      </c>
      <c r="C66">
        <v>7</v>
      </c>
      <c r="D66" t="s">
        <v>81</v>
      </c>
      <c r="E66" t="s">
        <v>36</v>
      </c>
      <c r="F66">
        <v>22</v>
      </c>
      <c r="G66" t="str">
        <f>IF(Table1[[#This Row],[Ethanol Day]]&lt;9,"Early",IF(Table1[[#This Row],[Ethanol Day]]&gt;16,"Late","Mid"))</f>
        <v>Late</v>
      </c>
      <c r="H66" t="s">
        <v>38</v>
      </c>
      <c r="I66" t="s">
        <v>37</v>
      </c>
      <c r="J66">
        <v>889</v>
      </c>
      <c r="K66">
        <v>6.5288194444444443</v>
      </c>
      <c r="L66">
        <f>Table1[[#This Row],[Hour4-Spk/sec]]-Table1[[#This Row],[Hour1-Spk/sec]]</f>
        <v>-2.5577777777777779</v>
      </c>
      <c r="M66">
        <v>67.352434091852743</v>
      </c>
      <c r="N66">
        <v>8.4697222222222219</v>
      </c>
      <c r="O66">
        <v>71.94743831463299</v>
      </c>
      <c r="P66">
        <v>6.0205555555555561</v>
      </c>
      <c r="Q66">
        <v>64.238747046632199</v>
      </c>
      <c r="R66">
        <v>5.7130555555555551</v>
      </c>
      <c r="S66">
        <v>65.69138397714606</v>
      </c>
      <c r="T66">
        <v>5.911944444444444</v>
      </c>
      <c r="U66">
        <v>67.397501831039762</v>
      </c>
      <c r="V66">
        <v>1.7259874825193957</v>
      </c>
      <c r="W66">
        <v>0.15191383609576425</v>
      </c>
      <c r="X66">
        <v>8.4697222222222219</v>
      </c>
      <c r="Y66">
        <v>314</v>
      </c>
      <c r="Z66">
        <v>6.0205555555555561</v>
      </c>
      <c r="AA66">
        <v>163</v>
      </c>
      <c r="AB66">
        <v>5.7130555555555551</v>
      </c>
      <c r="AC66">
        <v>263</v>
      </c>
      <c r="AD66">
        <v>5.911944444444444</v>
      </c>
      <c r="AE66">
        <v>69</v>
      </c>
      <c r="AF66">
        <v>67.352434091852743</v>
      </c>
      <c r="AG66">
        <v>4.6669770008325715</v>
      </c>
      <c r="AH66">
        <v>2.8541974378235767E-2</v>
      </c>
      <c r="AI66">
        <f>1/Table1[[#This Row],[Avg MeanISIinBurst]]</f>
        <v>35.036118621230848</v>
      </c>
      <c r="AJ66">
        <v>183.59757644172069</v>
      </c>
      <c r="AK66">
        <v>0.12539086867927784</v>
      </c>
      <c r="AL66">
        <v>99.861944544118884</v>
      </c>
      <c r="AM66">
        <v>0.93884057971014478</v>
      </c>
      <c r="AN66">
        <v>1</v>
      </c>
      <c r="AO66" t="b">
        <v>1</v>
      </c>
    </row>
    <row r="67" spans="1:41" hidden="1" x14ac:dyDescent="0.3">
      <c r="A67" t="s">
        <v>77</v>
      </c>
      <c r="B67">
        <v>13</v>
      </c>
      <c r="C67">
        <v>8</v>
      </c>
      <c r="D67" t="s">
        <v>65</v>
      </c>
      <c r="E67" t="s">
        <v>36</v>
      </c>
      <c r="F67">
        <v>22</v>
      </c>
      <c r="G67" t="str">
        <f>IF(Table1[[#This Row],[Ethanol Day]]&lt;9,"Early",IF(Table1[[#This Row],[Ethanol Day]]&gt;16,"Late","Mid"))</f>
        <v>Late</v>
      </c>
      <c r="H67" t="s">
        <v>40</v>
      </c>
      <c r="I67" t="s">
        <v>62</v>
      </c>
      <c r="J67">
        <v>889</v>
      </c>
      <c r="K67">
        <v>0.70465277777777779</v>
      </c>
      <c r="L67">
        <f>Table1[[#This Row],[Hour4-Spk/sec]]-Table1[[#This Row],[Hour1-Spk/sec]]</f>
        <v>-0.26749999999999985</v>
      </c>
      <c r="M67">
        <v>11.286556544020275</v>
      </c>
      <c r="N67">
        <v>0.81944444444444431</v>
      </c>
      <c r="O67">
        <v>11.803256946931349</v>
      </c>
      <c r="P67">
        <v>0.81638888888888894</v>
      </c>
      <c r="Q67">
        <v>13.793362119611801</v>
      </c>
      <c r="R67">
        <v>0.63083333333333336</v>
      </c>
      <c r="S67">
        <v>8.6906519808881644</v>
      </c>
      <c r="T67">
        <v>0.55194444444444446</v>
      </c>
      <c r="U67">
        <v>10.811982364748788</v>
      </c>
      <c r="V67">
        <v>1.1696033317768477</v>
      </c>
      <c r="W67">
        <v>1.3791112637362639</v>
      </c>
      <c r="X67">
        <v>0.81944444444444431</v>
      </c>
      <c r="Y67">
        <v>314</v>
      </c>
      <c r="Z67">
        <v>0.81638888888888894</v>
      </c>
      <c r="AA67">
        <v>163</v>
      </c>
      <c r="AB67">
        <v>0.63083333333333336</v>
      </c>
      <c r="AC67">
        <v>263</v>
      </c>
      <c r="AD67">
        <v>0.55194444444444446</v>
      </c>
      <c r="AE67">
        <v>69</v>
      </c>
      <c r="AF67">
        <v>11.286556544020275</v>
      </c>
      <c r="AG67">
        <v>2.1570922095840213</v>
      </c>
      <c r="AH67">
        <v>2.5058279666265917E-2</v>
      </c>
      <c r="AI67">
        <f>1/Table1[[#This Row],[Avg MeanISIinBurst]]</f>
        <v>39.906969405654173</v>
      </c>
      <c r="AJ67">
        <v>86.218423716330236</v>
      </c>
      <c r="AK67">
        <v>3.0851768737556132E-2</v>
      </c>
      <c r="AL67">
        <v>144.35665510899213</v>
      </c>
      <c r="AM67">
        <v>3.8592592592592595E-2</v>
      </c>
      <c r="AN67">
        <v>1</v>
      </c>
      <c r="AO67" t="b">
        <v>1</v>
      </c>
    </row>
    <row r="68" spans="1:41" hidden="1" x14ac:dyDescent="0.3">
      <c r="A68" t="s">
        <v>77</v>
      </c>
      <c r="B68">
        <v>13</v>
      </c>
      <c r="C68">
        <v>9</v>
      </c>
      <c r="D68" t="s">
        <v>70</v>
      </c>
      <c r="E68" t="s">
        <v>36</v>
      </c>
      <c r="F68">
        <v>22</v>
      </c>
      <c r="G68" t="str">
        <f>IF(Table1[[#This Row],[Ethanol Day]]&lt;9,"Early",IF(Table1[[#This Row],[Ethanol Day]]&gt;16,"Late","Mid"))</f>
        <v>Late</v>
      </c>
      <c r="H68" t="s">
        <v>40</v>
      </c>
      <c r="I68" t="s">
        <v>37</v>
      </c>
      <c r="J68">
        <v>889</v>
      </c>
      <c r="K68">
        <v>0.84284722222222219</v>
      </c>
      <c r="L68">
        <f>Table1[[#This Row],[Hour4-Spk/sec]]-Table1[[#This Row],[Hour1-Spk/sec]]</f>
        <v>-0.17777777777777748</v>
      </c>
      <c r="M68">
        <v>9.2894620675744122</v>
      </c>
      <c r="N68">
        <v>0.95888888888888868</v>
      </c>
      <c r="O68">
        <v>10.852187394216498</v>
      </c>
      <c r="P68">
        <v>0.81194444444444436</v>
      </c>
      <c r="Q68">
        <v>8.4233450598542436</v>
      </c>
      <c r="R68">
        <v>0.81944444444444453</v>
      </c>
      <c r="S68">
        <v>8.9467190982769527</v>
      </c>
      <c r="T68">
        <v>0.7811111111111112</v>
      </c>
      <c r="U68">
        <v>8.7935307791643069</v>
      </c>
      <c r="V68">
        <v>1.0341334062851855</v>
      </c>
      <c r="W68">
        <v>1.1638540292671127</v>
      </c>
      <c r="X68">
        <v>0.95888888888888868</v>
      </c>
      <c r="Y68">
        <v>314</v>
      </c>
      <c r="Z68">
        <v>0.81194444444444436</v>
      </c>
      <c r="AA68">
        <v>163</v>
      </c>
      <c r="AB68">
        <v>0.81944444444444453</v>
      </c>
      <c r="AC68">
        <v>263</v>
      </c>
      <c r="AD68">
        <v>0.7811111111111112</v>
      </c>
      <c r="AE68">
        <v>69</v>
      </c>
      <c r="AF68">
        <v>9.2894620675744122</v>
      </c>
      <c r="AG68">
        <v>2.110589735628436</v>
      </c>
      <c r="AH68">
        <v>2.6116404675833059E-2</v>
      </c>
      <c r="AI68">
        <f>1/Table1[[#This Row],[Avg MeanISIinBurst]]</f>
        <v>38.290109699722748</v>
      </c>
      <c r="AJ68">
        <v>73.048590543160131</v>
      </c>
      <c r="AK68">
        <v>3.0405132582511114E-2</v>
      </c>
      <c r="AL68">
        <v>130.69649917363495</v>
      </c>
      <c r="AM68">
        <v>3.7851851851851873E-2</v>
      </c>
      <c r="AN68">
        <v>1</v>
      </c>
      <c r="AO68" t="b">
        <v>1</v>
      </c>
    </row>
    <row r="69" spans="1:41" hidden="1" x14ac:dyDescent="0.3">
      <c r="A69" t="s">
        <v>77</v>
      </c>
      <c r="B69">
        <v>13</v>
      </c>
      <c r="C69">
        <v>10</v>
      </c>
      <c r="D69" t="s">
        <v>66</v>
      </c>
      <c r="E69" t="s">
        <v>36</v>
      </c>
      <c r="F69">
        <v>22</v>
      </c>
      <c r="G69" t="str">
        <f>IF(Table1[[#This Row],[Ethanol Day]]&lt;9,"Early",IF(Table1[[#This Row],[Ethanol Day]]&gt;16,"Late","Mid"))</f>
        <v>Late</v>
      </c>
      <c r="H69" t="s">
        <v>40</v>
      </c>
      <c r="I69" t="s">
        <v>62</v>
      </c>
      <c r="J69">
        <v>889</v>
      </c>
      <c r="K69">
        <v>5.4936111111111101</v>
      </c>
      <c r="L69">
        <f>Table1[[#This Row],[Hour4-Spk/sec]]-Table1[[#This Row],[Hour1-Spk/sec]]</f>
        <v>2.2330555555555547</v>
      </c>
      <c r="M69">
        <v>49.688250294640994</v>
      </c>
      <c r="N69">
        <v>4.5777777777777775</v>
      </c>
      <c r="O69">
        <v>43.375756206393554</v>
      </c>
      <c r="P69">
        <v>5.0225</v>
      </c>
      <c r="Q69">
        <v>46.353236881199166</v>
      </c>
      <c r="R69">
        <v>5.5633333333333326</v>
      </c>
      <c r="S69">
        <v>48.915229715648508</v>
      </c>
      <c r="T69">
        <v>6.8108333333333322</v>
      </c>
      <c r="U69">
        <v>60.930385173809533</v>
      </c>
      <c r="V69">
        <v>1.1105993791156892</v>
      </c>
      <c r="W69">
        <v>0.18182629363009989</v>
      </c>
      <c r="X69">
        <v>4.5777777777777775</v>
      </c>
      <c r="Y69">
        <v>314</v>
      </c>
      <c r="Z69">
        <v>5.0225</v>
      </c>
      <c r="AA69">
        <v>163</v>
      </c>
      <c r="AB69">
        <v>5.5633333333333326</v>
      </c>
      <c r="AC69">
        <v>263</v>
      </c>
      <c r="AD69">
        <v>6.8108333333333322</v>
      </c>
      <c r="AE69">
        <v>69</v>
      </c>
      <c r="AF69">
        <v>49.688250294640994</v>
      </c>
      <c r="AG69">
        <v>3.1296725822379674</v>
      </c>
      <c r="AH69">
        <v>3.0539741327570889E-2</v>
      </c>
      <c r="AI69">
        <f>1/Table1[[#This Row],[Avg MeanISIinBurst]]</f>
        <v>32.744219712732558</v>
      </c>
      <c r="AJ69">
        <v>115.76943046498</v>
      </c>
      <c r="AK69">
        <v>7.4980212036836191E-2</v>
      </c>
      <c r="AL69">
        <v>101.20687066236033</v>
      </c>
      <c r="AM69">
        <v>0.87856060606060604</v>
      </c>
      <c r="AN69">
        <v>1</v>
      </c>
      <c r="AO69" t="b">
        <v>1</v>
      </c>
    </row>
    <row r="70" spans="1:41" hidden="1" x14ac:dyDescent="0.3">
      <c r="A70" t="s">
        <v>77</v>
      </c>
      <c r="B70">
        <v>13</v>
      </c>
      <c r="C70">
        <v>12</v>
      </c>
      <c r="D70" t="s">
        <v>82</v>
      </c>
      <c r="E70" t="s">
        <v>36</v>
      </c>
      <c r="F70">
        <v>22</v>
      </c>
      <c r="G70" t="str">
        <f>IF(Table1[[#This Row],[Ethanol Day]]&lt;9,"Early",IF(Table1[[#This Row],[Ethanol Day]]&gt;16,"Late","Mid"))</f>
        <v>Late</v>
      </c>
      <c r="H70" t="s">
        <v>38</v>
      </c>
      <c r="I70" t="s">
        <v>37</v>
      </c>
      <c r="J70">
        <v>889</v>
      </c>
      <c r="K70">
        <v>0.66010416666666671</v>
      </c>
      <c r="L70">
        <f>Table1[[#This Row],[Hour4-Spk/sec]]-Table1[[#This Row],[Hour1-Spk/sec]]</f>
        <v>0.76555555555555554</v>
      </c>
      <c r="M70">
        <v>23.463151801760478</v>
      </c>
      <c r="N70">
        <v>0.31597222222222227</v>
      </c>
      <c r="O70">
        <v>18.71495150319296</v>
      </c>
      <c r="P70">
        <v>0.65611111111111109</v>
      </c>
      <c r="Q70">
        <v>24.441342438670791</v>
      </c>
      <c r="R70">
        <v>0.58680555555555547</v>
      </c>
      <c r="S70">
        <v>18.963746711913874</v>
      </c>
      <c r="T70">
        <v>1.0815277777777779</v>
      </c>
      <c r="U70">
        <v>32.93394861632315</v>
      </c>
      <c r="V70">
        <v>1.6594051734744419</v>
      </c>
      <c r="W70">
        <v>1.4484014123018261</v>
      </c>
      <c r="X70">
        <v>0.31597222222222227</v>
      </c>
      <c r="Y70">
        <v>314</v>
      </c>
      <c r="Z70">
        <v>0.65611111111111109</v>
      </c>
      <c r="AA70">
        <v>163</v>
      </c>
      <c r="AB70">
        <v>0.58680555555555547</v>
      </c>
      <c r="AC70">
        <v>263</v>
      </c>
      <c r="AD70">
        <v>1.0815277777777779</v>
      </c>
      <c r="AE70">
        <v>69</v>
      </c>
      <c r="AF70">
        <v>23.463151801760478</v>
      </c>
      <c r="AG70">
        <v>2.3515310143734176</v>
      </c>
      <c r="AH70">
        <v>1.9294560251065955E-2</v>
      </c>
      <c r="AI70">
        <f>1/Table1[[#This Row],[Avg MeanISIinBurst]]</f>
        <v>51.828079364739793</v>
      </c>
      <c r="AJ70">
        <v>117.99991837560546</v>
      </c>
      <c r="AK70">
        <v>2.8922105904236224E-2</v>
      </c>
      <c r="AL70">
        <v>185.60694778403754</v>
      </c>
      <c r="AM70">
        <v>7.9365079365079375E-2</v>
      </c>
      <c r="AN70">
        <v>1</v>
      </c>
      <c r="AO70" t="b">
        <v>1</v>
      </c>
    </row>
    <row r="71" spans="1:41" hidden="1" x14ac:dyDescent="0.3">
      <c r="A71" t="s">
        <v>77</v>
      </c>
      <c r="B71">
        <v>13</v>
      </c>
      <c r="C71">
        <v>13</v>
      </c>
      <c r="D71" t="s">
        <v>71</v>
      </c>
      <c r="E71" t="s">
        <v>36</v>
      </c>
      <c r="F71">
        <v>22</v>
      </c>
      <c r="G71" t="str">
        <f>IF(Table1[[#This Row],[Ethanol Day]]&lt;9,"Early",IF(Table1[[#This Row],[Ethanol Day]]&gt;16,"Late","Mid"))</f>
        <v>Late</v>
      </c>
      <c r="H71" t="s">
        <v>40</v>
      </c>
      <c r="I71" t="s">
        <v>62</v>
      </c>
      <c r="J71">
        <v>889</v>
      </c>
      <c r="K71">
        <v>1.3630555555555557</v>
      </c>
      <c r="L71">
        <f>Table1[[#This Row],[Hour4-Spk/sec]]-Table1[[#This Row],[Hour1-Spk/sec]]</f>
        <v>2.6572222222222224</v>
      </c>
      <c r="M71">
        <v>16.742146745419394</v>
      </c>
      <c r="N71">
        <v>0.46250000000000008</v>
      </c>
      <c r="O71">
        <v>8.2344148232627408</v>
      </c>
      <c r="P71">
        <v>0.39250000000000007</v>
      </c>
      <c r="Q71">
        <v>8.8732259625090766</v>
      </c>
      <c r="R71">
        <v>1.4775</v>
      </c>
      <c r="S71">
        <v>18.526005642078957</v>
      </c>
      <c r="T71">
        <v>3.1197222222222223</v>
      </c>
      <c r="U71">
        <v>33.466607237217247</v>
      </c>
      <c r="V71">
        <v>2.3258060414958091</v>
      </c>
      <c r="W71">
        <v>0.75555017533759028</v>
      </c>
      <c r="X71">
        <v>0.46250000000000008</v>
      </c>
      <c r="Y71">
        <v>314</v>
      </c>
      <c r="Z71">
        <v>0.39250000000000007</v>
      </c>
      <c r="AA71">
        <v>163</v>
      </c>
      <c r="AB71">
        <v>1.4775</v>
      </c>
      <c r="AC71">
        <v>263</v>
      </c>
      <c r="AD71">
        <v>3.1197222222222223</v>
      </c>
      <c r="AE71">
        <v>69</v>
      </c>
      <c r="AF71">
        <v>16.742146745419394</v>
      </c>
      <c r="AG71">
        <v>2.2924278880982865</v>
      </c>
      <c r="AH71">
        <v>2.8221300941497295E-2</v>
      </c>
      <c r="AI71">
        <f>1/Table1[[#This Row],[Avg MeanISIinBurst]]</f>
        <v>35.434227574164574</v>
      </c>
      <c r="AJ71">
        <v>63.922403738527628</v>
      </c>
      <c r="AK71">
        <v>3.968264814330115E-2</v>
      </c>
      <c r="AL71">
        <v>102.61672942835384</v>
      </c>
      <c r="AM71">
        <v>0.14385185185185184</v>
      </c>
      <c r="AN71">
        <v>1</v>
      </c>
      <c r="AO71" t="b">
        <v>1</v>
      </c>
    </row>
    <row r="72" spans="1:41" hidden="1" x14ac:dyDescent="0.3">
      <c r="A72" t="s">
        <v>77</v>
      </c>
      <c r="B72">
        <v>13</v>
      </c>
      <c r="C72">
        <v>14</v>
      </c>
      <c r="D72" t="s">
        <v>83</v>
      </c>
      <c r="E72" t="s">
        <v>36</v>
      </c>
      <c r="F72">
        <v>22</v>
      </c>
      <c r="G72" t="str">
        <f>IF(Table1[[#This Row],[Ethanol Day]]&lt;9,"Early",IF(Table1[[#This Row],[Ethanol Day]]&gt;16,"Late","Mid"))</f>
        <v>Late</v>
      </c>
      <c r="H72" t="s">
        <v>40</v>
      </c>
      <c r="I72" t="s">
        <v>37</v>
      </c>
      <c r="J72">
        <v>889</v>
      </c>
      <c r="K72">
        <v>0.94534722222222223</v>
      </c>
      <c r="L72">
        <f>Table1[[#This Row],[Hour4-Spk/sec]]-Table1[[#This Row],[Hour1-Spk/sec]]</f>
        <v>-0.58333333333333326</v>
      </c>
      <c r="M72">
        <v>17.290216012867884</v>
      </c>
      <c r="N72">
        <v>1.211111111111111</v>
      </c>
      <c r="O72">
        <v>16.699868794139135</v>
      </c>
      <c r="P72">
        <v>0.97638888888888886</v>
      </c>
      <c r="Q72">
        <v>14.229136801553727</v>
      </c>
      <c r="R72">
        <v>0.96611111111111114</v>
      </c>
      <c r="S72">
        <v>16.380700468725948</v>
      </c>
      <c r="T72">
        <v>0.62777777777777777</v>
      </c>
      <c r="U72">
        <v>22.581443273061307</v>
      </c>
      <c r="V72">
        <v>1.4201720786201684</v>
      </c>
      <c r="W72">
        <v>1.0284372132373898</v>
      </c>
      <c r="X72">
        <v>1.211111111111111</v>
      </c>
      <c r="Y72">
        <v>314</v>
      </c>
      <c r="Z72">
        <v>0.97638888888888886</v>
      </c>
      <c r="AA72">
        <v>163</v>
      </c>
      <c r="AB72">
        <v>0.96611111111111114</v>
      </c>
      <c r="AC72">
        <v>263</v>
      </c>
      <c r="AD72">
        <v>0.62777777777777777</v>
      </c>
      <c r="AE72">
        <v>69</v>
      </c>
      <c r="AF72">
        <v>17.290216012867884</v>
      </c>
      <c r="AG72">
        <v>2.3791579390797235</v>
      </c>
      <c r="AH72">
        <v>2.8610772701391438E-2</v>
      </c>
      <c r="AI72">
        <f>1/Table1[[#This Row],[Avg MeanISIinBurst]]</f>
        <v>34.951869718337477</v>
      </c>
      <c r="AJ72">
        <v>61.040604720581953</v>
      </c>
      <c r="AK72">
        <v>4.3547715029029807E-2</v>
      </c>
      <c r="AL72">
        <v>96.786471783480295</v>
      </c>
      <c r="AM72">
        <v>6.78787878787879E-2</v>
      </c>
      <c r="AN72">
        <v>1</v>
      </c>
      <c r="AO72" t="b">
        <v>1</v>
      </c>
    </row>
    <row r="73" spans="1:41" x14ac:dyDescent="0.3">
      <c r="A73" t="s">
        <v>84</v>
      </c>
      <c r="B73">
        <v>14</v>
      </c>
      <c r="C73">
        <v>3</v>
      </c>
      <c r="D73" t="s">
        <v>65</v>
      </c>
      <c r="E73" t="s">
        <v>36</v>
      </c>
      <c r="F73">
        <v>1</v>
      </c>
      <c r="G73" t="str">
        <f>IF(Table1[[#This Row],[Ethanol Day]]&lt;9,"Early",IF(Table1[[#This Row],[Ethanol Day]]&gt;16,"Late","Mid"))</f>
        <v>Early</v>
      </c>
      <c r="H73" t="s">
        <v>37</v>
      </c>
      <c r="I73" t="s">
        <v>37</v>
      </c>
      <c r="J73">
        <v>24</v>
      </c>
      <c r="K73">
        <v>1.2806249999999999</v>
      </c>
      <c r="L73">
        <f>Table1[[#This Row],[Hour4-Spk/sec]]-Table1[[#This Row],[Hour1-Spk/sec]]</f>
        <v>-2.2083333333333455E-2</v>
      </c>
      <c r="M73">
        <v>14.94117442888413</v>
      </c>
      <c r="N73">
        <v>1.3933333333333333</v>
      </c>
      <c r="O73">
        <v>14.683973523017414</v>
      </c>
      <c r="P73">
        <v>0.93416666666666659</v>
      </c>
      <c r="Q73">
        <v>11.698573535916639</v>
      </c>
      <c r="R73">
        <v>1.4237500000000001</v>
      </c>
      <c r="S73">
        <v>18.45554765018986</v>
      </c>
      <c r="T73">
        <v>1.3712499999999999</v>
      </c>
      <c r="U73">
        <v>15.244766806306645</v>
      </c>
      <c r="V73">
        <v>1.1417111203025818</v>
      </c>
      <c r="W73">
        <v>0.76859645268488241</v>
      </c>
      <c r="X73">
        <v>1.3933333333333333</v>
      </c>
      <c r="Y73">
        <v>17</v>
      </c>
      <c r="Z73">
        <v>0.93416666666666659</v>
      </c>
      <c r="AA73">
        <v>6</v>
      </c>
      <c r="AB73">
        <v>1.4237500000000001</v>
      </c>
      <c r="AC73">
        <v>0</v>
      </c>
      <c r="AD73">
        <v>1.3712499999999999</v>
      </c>
      <c r="AE73">
        <v>0</v>
      </c>
      <c r="AF73">
        <v>14.94117442888413</v>
      </c>
      <c r="AG73" s="2">
        <v>2.2642538728505781</v>
      </c>
      <c r="AH73">
        <v>2.6481572568350292E-2</v>
      </c>
      <c r="AI73">
        <f>1/Table1[[#This Row],[Avg MeanISIinBurst]]</f>
        <v>37.7621078740301</v>
      </c>
      <c r="AJ73">
        <v>88.715105110623441</v>
      </c>
      <c r="AK73">
        <v>3.5998967841827635E-2</v>
      </c>
      <c r="AL73">
        <v>126.42086019739786</v>
      </c>
      <c r="AM73">
        <v>8.9565217391304353E-2</v>
      </c>
      <c r="AN73" t="b">
        <v>1</v>
      </c>
      <c r="AO73" t="b">
        <v>1</v>
      </c>
    </row>
    <row r="74" spans="1:41" hidden="1" x14ac:dyDescent="0.3">
      <c r="A74" t="s">
        <v>84</v>
      </c>
      <c r="B74">
        <v>14</v>
      </c>
      <c r="C74">
        <v>4</v>
      </c>
      <c r="D74" t="s">
        <v>85</v>
      </c>
      <c r="E74" t="s">
        <v>36</v>
      </c>
      <c r="F74">
        <v>1</v>
      </c>
      <c r="G74" t="str">
        <f>IF(Table1[[#This Row],[Ethanol Day]]&lt;9,"Early",IF(Table1[[#This Row],[Ethanol Day]]&gt;16,"Late","Mid"))</f>
        <v>Early</v>
      </c>
      <c r="H74" t="s">
        <v>40</v>
      </c>
      <c r="I74" t="s">
        <v>37</v>
      </c>
      <c r="J74">
        <v>24</v>
      </c>
      <c r="K74">
        <v>0.46565972222222218</v>
      </c>
      <c r="L74">
        <f>Table1[[#This Row],[Hour4-Spk/sec]]-Table1[[#This Row],[Hour1-Spk/sec]]</f>
        <v>0.21972222222222243</v>
      </c>
      <c r="M74">
        <v>10.659007804460936</v>
      </c>
      <c r="N74">
        <v>0.39124999999999993</v>
      </c>
      <c r="O74">
        <v>11.454345817351985</v>
      </c>
      <c r="P74">
        <v>0.30791666666666662</v>
      </c>
      <c r="Q74">
        <v>7.5916303620901777</v>
      </c>
      <c r="R74">
        <v>0.55249999999999999</v>
      </c>
      <c r="S74">
        <v>11.887378658447668</v>
      </c>
      <c r="T74">
        <v>0.61097222222222236</v>
      </c>
      <c r="U74">
        <v>11.929880322901889</v>
      </c>
      <c r="V74">
        <v>1.422064649659212</v>
      </c>
      <c r="W74">
        <v>1.8630332981715894</v>
      </c>
      <c r="X74">
        <v>0.39124999999999993</v>
      </c>
      <c r="Y74">
        <v>17</v>
      </c>
      <c r="Z74">
        <v>0.30791666666666662</v>
      </c>
      <c r="AA74">
        <v>6</v>
      </c>
      <c r="AB74">
        <v>0.55249999999999999</v>
      </c>
      <c r="AC74">
        <v>0</v>
      </c>
      <c r="AD74">
        <v>0.61097222222222236</v>
      </c>
      <c r="AE74">
        <v>0</v>
      </c>
      <c r="AF74">
        <v>10.659007804460936</v>
      </c>
      <c r="AG74">
        <v>2.1760210504396551</v>
      </c>
      <c r="AH74">
        <v>2.1531481351246367E-2</v>
      </c>
      <c r="AI74">
        <f>1/Table1[[#This Row],[Avg MeanISIinBurst]]</f>
        <v>46.44362288348146</v>
      </c>
      <c r="AJ74">
        <v>111.00215411884442</v>
      </c>
      <c r="AK74">
        <v>2.5954759099681562E-2</v>
      </c>
      <c r="AL74">
        <v>174.03589234898774</v>
      </c>
      <c r="AM74">
        <v>2.6428571428571419E-2</v>
      </c>
      <c r="AN74" t="b">
        <v>1</v>
      </c>
      <c r="AO74" t="b">
        <v>1</v>
      </c>
    </row>
    <row r="75" spans="1:41" hidden="1" x14ac:dyDescent="0.3">
      <c r="A75" t="s">
        <v>84</v>
      </c>
      <c r="B75">
        <v>14</v>
      </c>
      <c r="C75">
        <v>5</v>
      </c>
      <c r="D75" t="s">
        <v>70</v>
      </c>
      <c r="E75" t="s">
        <v>36</v>
      </c>
      <c r="F75">
        <v>1</v>
      </c>
      <c r="G75" t="str">
        <f>IF(Table1[[#This Row],[Ethanol Day]]&lt;9,"Early",IF(Table1[[#This Row],[Ethanol Day]]&gt;16,"Late","Mid"))</f>
        <v>Early</v>
      </c>
      <c r="H75" t="s">
        <v>40</v>
      </c>
      <c r="I75" t="s">
        <v>37</v>
      </c>
      <c r="J75">
        <v>24</v>
      </c>
      <c r="K75">
        <v>0.58250000000000002</v>
      </c>
      <c r="L75">
        <f>Table1[[#This Row],[Hour4-Spk/sec]]-Table1[[#This Row],[Hour1-Spk/sec]]</f>
        <v>-0.39555555555555549</v>
      </c>
      <c r="M75">
        <v>28.664603641334619</v>
      </c>
      <c r="N75">
        <v>0.87958333333333327</v>
      </c>
      <c r="O75">
        <v>29.207065130820094</v>
      </c>
      <c r="P75">
        <v>0.5526388888888889</v>
      </c>
      <c r="Q75">
        <v>30.675595532686359</v>
      </c>
      <c r="R75">
        <v>0.41375000000000001</v>
      </c>
      <c r="S75">
        <v>30.101016183528586</v>
      </c>
      <c r="T75">
        <v>0.48402777777777778</v>
      </c>
      <c r="U75">
        <v>24.674737718303412</v>
      </c>
      <c r="V75">
        <v>1.6807155102968268</v>
      </c>
      <c r="W75">
        <v>1.6180884342032202</v>
      </c>
      <c r="X75">
        <v>0.87958333333333327</v>
      </c>
      <c r="Y75">
        <v>17</v>
      </c>
      <c r="Z75">
        <v>0.5526388888888889</v>
      </c>
      <c r="AA75">
        <v>6</v>
      </c>
      <c r="AB75">
        <v>0.41375000000000001</v>
      </c>
      <c r="AC75">
        <v>0</v>
      </c>
      <c r="AD75">
        <v>0.48402777777777778</v>
      </c>
      <c r="AE75">
        <v>0</v>
      </c>
      <c r="AF75">
        <v>28.664603641334619</v>
      </c>
      <c r="AG75">
        <v>3.2059406741849781</v>
      </c>
      <c r="AH75">
        <v>2.4016833462472697E-2</v>
      </c>
      <c r="AI75">
        <f>1/Table1[[#This Row],[Avg MeanISIinBurst]]</f>
        <v>41.63746238914225</v>
      </c>
      <c r="AJ75">
        <v>116.32132514209047</v>
      </c>
      <c r="AK75">
        <v>5.4462587742025476E-2</v>
      </c>
      <c r="AL75">
        <v>109.59302806454539</v>
      </c>
      <c r="AM75">
        <v>5.1287878787878771E-2</v>
      </c>
      <c r="AN75" t="b">
        <v>1</v>
      </c>
      <c r="AO75" t="b">
        <v>1</v>
      </c>
    </row>
    <row r="76" spans="1:41" hidden="1" x14ac:dyDescent="0.3">
      <c r="A76" t="s">
        <v>84</v>
      </c>
      <c r="B76">
        <v>14</v>
      </c>
      <c r="C76">
        <v>6</v>
      </c>
      <c r="D76" t="s">
        <v>86</v>
      </c>
      <c r="E76" t="s">
        <v>36</v>
      </c>
      <c r="F76">
        <v>1</v>
      </c>
      <c r="G76" t="str">
        <f>IF(Table1[[#This Row],[Ethanol Day]]&lt;9,"Early",IF(Table1[[#This Row],[Ethanol Day]]&gt;16,"Late","Mid"))</f>
        <v>Early</v>
      </c>
      <c r="H76" t="s">
        <v>40</v>
      </c>
      <c r="I76" t="s">
        <v>37</v>
      </c>
      <c r="J76">
        <v>24</v>
      </c>
      <c r="K76">
        <v>0.82020833333333332</v>
      </c>
      <c r="L76">
        <f>Table1[[#This Row],[Hour4-Spk/sec]]-Table1[[#This Row],[Hour1-Spk/sec]]</f>
        <v>1.3333333333333197E-2</v>
      </c>
      <c r="M76">
        <v>16.239426730823528</v>
      </c>
      <c r="N76">
        <v>0.90861111111111104</v>
      </c>
      <c r="O76">
        <v>17.578437983581711</v>
      </c>
      <c r="P76">
        <v>0.67388888888888887</v>
      </c>
      <c r="Q76">
        <v>14.14791232276581</v>
      </c>
      <c r="R76">
        <v>0.77638888888888891</v>
      </c>
      <c r="S76">
        <v>16.149799350493858</v>
      </c>
      <c r="T76">
        <v>0.92194444444444423</v>
      </c>
      <c r="U76">
        <v>17.081557266452737</v>
      </c>
      <c r="V76">
        <v>1.2522376364916299</v>
      </c>
      <c r="W76">
        <v>1.2216574620608702</v>
      </c>
      <c r="X76">
        <v>0.90861111111111104</v>
      </c>
      <c r="Y76">
        <v>17</v>
      </c>
      <c r="Z76">
        <v>0.67388888888888887</v>
      </c>
      <c r="AA76">
        <v>6</v>
      </c>
      <c r="AB76">
        <v>0.77638888888888891</v>
      </c>
      <c r="AC76">
        <v>0</v>
      </c>
      <c r="AD76">
        <v>0.92194444444444423</v>
      </c>
      <c r="AE76">
        <v>0</v>
      </c>
      <c r="AF76">
        <v>16.239426730823528</v>
      </c>
      <c r="AG76">
        <v>2.4839454994332639</v>
      </c>
      <c r="AH76">
        <v>2.5866465878575006E-2</v>
      </c>
      <c r="AI76">
        <f>1/Table1[[#This Row],[Avg MeanISIinBurst]]</f>
        <v>38.66009391055978</v>
      </c>
      <c r="AJ76">
        <v>104.4551800298194</v>
      </c>
      <c r="AK76">
        <v>4.032756125737242E-2</v>
      </c>
      <c r="AL76">
        <v>126.23089425345152</v>
      </c>
      <c r="AM76">
        <v>5.5138888888888869E-2</v>
      </c>
      <c r="AN76" t="b">
        <v>1</v>
      </c>
      <c r="AO76" t="b">
        <v>1</v>
      </c>
    </row>
    <row r="77" spans="1:41" hidden="1" x14ac:dyDescent="0.3">
      <c r="A77" t="s">
        <v>84</v>
      </c>
      <c r="B77">
        <v>14</v>
      </c>
      <c r="C77">
        <v>7</v>
      </c>
      <c r="D77" t="s">
        <v>87</v>
      </c>
      <c r="E77" t="s">
        <v>36</v>
      </c>
      <c r="F77">
        <v>1</v>
      </c>
      <c r="G77" t="str">
        <f>IF(Table1[[#This Row],[Ethanol Day]]&lt;9,"Early",IF(Table1[[#This Row],[Ethanol Day]]&gt;16,"Late","Mid"))</f>
        <v>Early</v>
      </c>
      <c r="H77" t="s">
        <v>40</v>
      </c>
      <c r="I77" t="s">
        <v>37</v>
      </c>
      <c r="J77">
        <v>24</v>
      </c>
      <c r="K77">
        <v>0.89076388888888891</v>
      </c>
      <c r="L77">
        <f>Table1[[#This Row],[Hour4-Spk/sec]]-Table1[[#This Row],[Hour1-Spk/sec]]</f>
        <v>-0.21250000000000013</v>
      </c>
      <c r="M77">
        <v>16.931170669125873</v>
      </c>
      <c r="N77">
        <v>1.1377777777777778</v>
      </c>
      <c r="O77">
        <v>19.543254623207361</v>
      </c>
      <c r="P77">
        <v>0.67555555555555558</v>
      </c>
      <c r="Q77">
        <v>14.535945702235912</v>
      </c>
      <c r="R77">
        <v>0.82444444444444454</v>
      </c>
      <c r="S77">
        <v>15.277960687232856</v>
      </c>
      <c r="T77">
        <v>0.92527777777777764</v>
      </c>
      <c r="U77">
        <v>18.735561204625835</v>
      </c>
      <c r="V77">
        <v>1.315198842239476</v>
      </c>
      <c r="W77">
        <v>1.155613595447696</v>
      </c>
      <c r="X77">
        <v>1.1377777777777778</v>
      </c>
      <c r="Y77">
        <v>17</v>
      </c>
      <c r="Z77">
        <v>0.67555555555555558</v>
      </c>
      <c r="AA77">
        <v>6</v>
      </c>
      <c r="AB77">
        <v>0.82444444444444454</v>
      </c>
      <c r="AC77">
        <v>0</v>
      </c>
      <c r="AD77">
        <v>0.92527777777777764</v>
      </c>
      <c r="AE77">
        <v>0</v>
      </c>
      <c r="AF77">
        <v>16.931170669125873</v>
      </c>
      <c r="AG77">
        <v>2.467945406032102</v>
      </c>
      <c r="AH77">
        <v>2.4928407183706286E-2</v>
      </c>
      <c r="AI77">
        <f>1/Table1[[#This Row],[Avg MeanISIinBurst]]</f>
        <v>40.114877482169028</v>
      </c>
      <c r="AJ77">
        <v>108.23157990282941</v>
      </c>
      <c r="AK77">
        <v>3.8251870211861036E-2</v>
      </c>
      <c r="AL77">
        <v>132.74995615354106</v>
      </c>
      <c r="AM77">
        <v>6.2898550724637681E-2</v>
      </c>
      <c r="AN77" t="b">
        <v>1</v>
      </c>
      <c r="AO77" t="b">
        <v>1</v>
      </c>
    </row>
    <row r="78" spans="1:41" hidden="1" x14ac:dyDescent="0.3">
      <c r="A78" t="s">
        <v>84</v>
      </c>
      <c r="B78">
        <v>14</v>
      </c>
      <c r="C78">
        <v>9</v>
      </c>
      <c r="D78" t="s">
        <v>71</v>
      </c>
      <c r="E78" t="s">
        <v>36</v>
      </c>
      <c r="F78">
        <v>1</v>
      </c>
      <c r="G78" t="str">
        <f>IF(Table1[[#This Row],[Ethanol Day]]&lt;9,"Early",IF(Table1[[#This Row],[Ethanol Day]]&gt;16,"Late","Mid"))</f>
        <v>Early</v>
      </c>
      <c r="H78" t="s">
        <v>40</v>
      </c>
      <c r="I78" t="s">
        <v>37</v>
      </c>
      <c r="J78">
        <v>24</v>
      </c>
      <c r="K78">
        <v>0.62086805555555546</v>
      </c>
      <c r="L78">
        <f>Table1[[#This Row],[Hour4-Spk/sec]]-Table1[[#This Row],[Hour1-Spk/sec]]</f>
        <v>1.1680555555555554</v>
      </c>
      <c r="M78">
        <v>7.87485576420345</v>
      </c>
      <c r="N78">
        <v>0.30666666666666664</v>
      </c>
      <c r="O78">
        <v>4.233903316486157</v>
      </c>
      <c r="P78">
        <v>0.27805555555555556</v>
      </c>
      <c r="Q78">
        <v>3.3196624567928077</v>
      </c>
      <c r="R78">
        <v>0.42402777777777773</v>
      </c>
      <c r="S78">
        <v>8.3933840658050229</v>
      </c>
      <c r="T78">
        <v>1.474722222222222</v>
      </c>
      <c r="U78">
        <v>16.297577377286895</v>
      </c>
      <c r="V78">
        <v>1.9576248817584805</v>
      </c>
      <c r="W78">
        <v>1.5177749181885358</v>
      </c>
      <c r="X78">
        <v>0.30666666666666664</v>
      </c>
      <c r="Y78">
        <v>17</v>
      </c>
      <c r="Z78">
        <v>0.27805555555555556</v>
      </c>
      <c r="AA78">
        <v>6</v>
      </c>
      <c r="AB78">
        <v>0.42402777777777773</v>
      </c>
      <c r="AC78">
        <v>0</v>
      </c>
      <c r="AD78">
        <v>1.474722222222222</v>
      </c>
      <c r="AE78">
        <v>0</v>
      </c>
      <c r="AF78">
        <v>7.87485576420345</v>
      </c>
      <c r="AG78">
        <v>2.1203750742479324</v>
      </c>
      <c r="AH78">
        <v>2.6947218298329918E-2</v>
      </c>
      <c r="AI78">
        <f>1/Table1[[#This Row],[Avg MeanISIinBurst]]</f>
        <v>37.109581736010803</v>
      </c>
      <c r="AJ78">
        <v>74.164233530382106</v>
      </c>
      <c r="AK78">
        <v>3.1728673485575253E-2</v>
      </c>
      <c r="AL78">
        <v>134.40138336230058</v>
      </c>
      <c r="AM78">
        <v>3.4130434782608694E-2</v>
      </c>
      <c r="AN78" t="b">
        <v>1</v>
      </c>
      <c r="AO78" t="b">
        <v>1</v>
      </c>
    </row>
    <row r="79" spans="1:41" x14ac:dyDescent="0.3">
      <c r="A79" t="s">
        <v>84</v>
      </c>
      <c r="B79">
        <v>14</v>
      </c>
      <c r="C79">
        <v>11</v>
      </c>
      <c r="D79" t="s">
        <v>88</v>
      </c>
      <c r="E79" t="s">
        <v>36</v>
      </c>
      <c r="F79">
        <v>1</v>
      </c>
      <c r="G79" t="str">
        <f>IF(Table1[[#This Row],[Ethanol Day]]&lt;9,"Early",IF(Table1[[#This Row],[Ethanol Day]]&gt;16,"Late","Mid"))</f>
        <v>Early</v>
      </c>
      <c r="H79" t="s">
        <v>37</v>
      </c>
      <c r="I79" t="s">
        <v>37</v>
      </c>
      <c r="J79">
        <v>24</v>
      </c>
      <c r="K79">
        <v>0.77906249999999999</v>
      </c>
      <c r="L79">
        <f>Table1[[#This Row],[Hour4-Spk/sec]]-Table1[[#This Row],[Hour1-Spk/sec]]</f>
        <v>0.60694444444444462</v>
      </c>
      <c r="M79">
        <v>9.6921784920979004</v>
      </c>
      <c r="N79">
        <v>0.64916666666666656</v>
      </c>
      <c r="O79">
        <v>8.5087911830897571</v>
      </c>
      <c r="P79">
        <v>0.42638888888888887</v>
      </c>
      <c r="Q79">
        <v>5.5906816695188164</v>
      </c>
      <c r="R79">
        <v>0.7845833333333333</v>
      </c>
      <c r="S79">
        <v>9.2769526716556374</v>
      </c>
      <c r="T79">
        <v>1.2561111111111112</v>
      </c>
      <c r="U79">
        <v>15.872732456089874</v>
      </c>
      <c r="V79">
        <v>1.293033516411634</v>
      </c>
      <c r="W79">
        <v>1.2577334656883901</v>
      </c>
      <c r="X79">
        <v>0.64916666666666656</v>
      </c>
      <c r="Y79">
        <v>17</v>
      </c>
      <c r="Z79">
        <v>0.42638888888888887</v>
      </c>
      <c r="AA79">
        <v>6</v>
      </c>
      <c r="AB79">
        <v>0.7845833333333333</v>
      </c>
      <c r="AC79">
        <v>0</v>
      </c>
      <c r="AD79">
        <v>1.2561111111111112</v>
      </c>
      <c r="AE79">
        <v>0</v>
      </c>
      <c r="AF79">
        <v>9.6921784920979004</v>
      </c>
      <c r="AG79" s="2">
        <v>2.2317214825628819</v>
      </c>
      <c r="AH79">
        <v>2.444210143025332E-2</v>
      </c>
      <c r="AI79">
        <f>1/Table1[[#This Row],[Avg MeanISIinBurst]]</f>
        <v>40.913012445085656</v>
      </c>
      <c r="AJ79">
        <v>93.340127757532116</v>
      </c>
      <c r="AK79">
        <v>2.995926613353702E-2</v>
      </c>
      <c r="AL79">
        <v>132.84901787403672</v>
      </c>
      <c r="AM79">
        <v>3.9782608695652179E-2</v>
      </c>
      <c r="AN79" t="b">
        <v>1</v>
      </c>
      <c r="AO79" t="b">
        <v>1</v>
      </c>
    </row>
    <row r="80" spans="1:41" x14ac:dyDescent="0.3">
      <c r="A80" t="s">
        <v>84</v>
      </c>
      <c r="B80">
        <v>14</v>
      </c>
      <c r="C80">
        <v>14</v>
      </c>
      <c r="D80" t="s">
        <v>89</v>
      </c>
      <c r="E80" t="s">
        <v>36</v>
      </c>
      <c r="F80">
        <v>1</v>
      </c>
      <c r="G80" t="str">
        <f>IF(Table1[[#This Row],[Ethanol Day]]&lt;9,"Early",IF(Table1[[#This Row],[Ethanol Day]]&gt;16,"Late","Mid"))</f>
        <v>Early</v>
      </c>
      <c r="H80" t="s">
        <v>37</v>
      </c>
      <c r="I80" t="s">
        <v>37</v>
      </c>
      <c r="J80">
        <v>24</v>
      </c>
      <c r="K80">
        <v>0.73388888888888881</v>
      </c>
      <c r="L80">
        <f>Table1[[#This Row],[Hour4-Spk/sec]]-Table1[[#This Row],[Hour1-Spk/sec]]</f>
        <v>-0.39152777777777792</v>
      </c>
      <c r="M80">
        <v>7.5712171008338398</v>
      </c>
      <c r="N80">
        <v>1.1409722222222223</v>
      </c>
      <c r="O80">
        <v>7.6157254342849035</v>
      </c>
      <c r="P80">
        <v>0.54666666666666652</v>
      </c>
      <c r="Q80">
        <v>4.9781153150948683</v>
      </c>
      <c r="R80">
        <v>0.49847222222222221</v>
      </c>
      <c r="S80">
        <v>6.62130527374865</v>
      </c>
      <c r="T80">
        <v>0.74944444444444436</v>
      </c>
      <c r="U80">
        <v>11.305458906183203</v>
      </c>
      <c r="V80">
        <v>1.3573892776142968</v>
      </c>
      <c r="W80">
        <v>1.3494448226359175</v>
      </c>
      <c r="X80">
        <v>1.1409722222222223</v>
      </c>
      <c r="Y80">
        <v>17</v>
      </c>
      <c r="Z80">
        <v>0.54666666666666652</v>
      </c>
      <c r="AA80">
        <v>6</v>
      </c>
      <c r="AB80">
        <v>0.49847222222222221</v>
      </c>
      <c r="AC80">
        <v>0</v>
      </c>
      <c r="AD80">
        <v>0.74944444444444436</v>
      </c>
      <c r="AE80">
        <v>0</v>
      </c>
      <c r="AF80">
        <v>7.5712171008338398</v>
      </c>
      <c r="AG80" s="2">
        <v>2.2507106733878124</v>
      </c>
      <c r="AH80">
        <v>2.5949774258633092E-2</v>
      </c>
      <c r="AI80">
        <f>1/Table1[[#This Row],[Avg MeanISIinBurst]]</f>
        <v>38.535980699998397</v>
      </c>
      <c r="AJ80">
        <v>76.434819906757653</v>
      </c>
      <c r="AK80">
        <v>3.4054304183440125E-2</v>
      </c>
      <c r="AL80">
        <v>119.77694078425452</v>
      </c>
      <c r="AM80">
        <v>2.5629629629629631E-2</v>
      </c>
      <c r="AN80" t="b">
        <v>1</v>
      </c>
      <c r="AO80" t="b">
        <v>1</v>
      </c>
    </row>
    <row r="81" spans="1:41" hidden="1" x14ac:dyDescent="0.3">
      <c r="A81" t="s">
        <v>84</v>
      </c>
      <c r="B81">
        <v>14</v>
      </c>
      <c r="C81">
        <v>15</v>
      </c>
      <c r="D81" t="s">
        <v>75</v>
      </c>
      <c r="E81" t="s">
        <v>36</v>
      </c>
      <c r="F81">
        <v>1</v>
      </c>
      <c r="G81" t="str">
        <f>IF(Table1[[#This Row],[Ethanol Day]]&lt;9,"Early",IF(Table1[[#This Row],[Ethanol Day]]&gt;16,"Late","Mid"))</f>
        <v>Early</v>
      </c>
      <c r="H81" t="s">
        <v>40</v>
      </c>
      <c r="I81" t="s">
        <v>37</v>
      </c>
      <c r="J81">
        <v>24</v>
      </c>
      <c r="K81">
        <v>2.4975000000000005</v>
      </c>
      <c r="L81">
        <f>Table1[[#This Row],[Hour4-Spk/sec]]-Table1[[#This Row],[Hour1-Spk/sec]]</f>
        <v>-0.34798611111111111</v>
      </c>
      <c r="M81">
        <v>29.729379169194527</v>
      </c>
      <c r="N81">
        <v>2.881388888888889</v>
      </c>
      <c r="O81">
        <v>31.6276793690635</v>
      </c>
      <c r="P81">
        <v>2.3591666666666673</v>
      </c>
      <c r="Q81">
        <v>27.407875591109377</v>
      </c>
      <c r="R81">
        <v>2.2160416666666669</v>
      </c>
      <c r="S81">
        <v>29.639916056563827</v>
      </c>
      <c r="T81">
        <v>2.5334027777777779</v>
      </c>
      <c r="U81">
        <v>30.343352069388718</v>
      </c>
      <c r="V81">
        <v>1.228489871254306</v>
      </c>
      <c r="W81">
        <v>0.37322052510245901</v>
      </c>
      <c r="X81">
        <v>2.881388888888889</v>
      </c>
      <c r="Y81">
        <v>17</v>
      </c>
      <c r="Z81">
        <v>2.3591666666666673</v>
      </c>
      <c r="AA81">
        <v>6</v>
      </c>
      <c r="AB81">
        <v>2.2160416666666669</v>
      </c>
      <c r="AC81">
        <v>0</v>
      </c>
      <c r="AD81">
        <v>2.5334027777777779</v>
      </c>
      <c r="AE81">
        <v>0</v>
      </c>
      <c r="AF81">
        <v>29.729379169194527</v>
      </c>
      <c r="AG81">
        <v>2.6162674374173061</v>
      </c>
      <c r="AH81">
        <v>2.746816298261354E-2</v>
      </c>
      <c r="AI81">
        <f>1/Table1[[#This Row],[Avg MeanISIinBurst]]</f>
        <v>36.405783693396884</v>
      </c>
      <c r="AJ81">
        <v>109.72013466068452</v>
      </c>
      <c r="AK81">
        <v>4.95321798152005E-2</v>
      </c>
      <c r="AL81">
        <v>121.40863525224687</v>
      </c>
      <c r="AM81">
        <v>0.29956140350877192</v>
      </c>
      <c r="AN81" t="b">
        <v>1</v>
      </c>
      <c r="AO81" t="b">
        <v>1</v>
      </c>
    </row>
    <row r="82" spans="1:41" x14ac:dyDescent="0.3">
      <c r="A82" t="s">
        <v>84</v>
      </c>
      <c r="B82">
        <v>14</v>
      </c>
      <c r="C82">
        <v>16</v>
      </c>
      <c r="D82" t="s">
        <v>90</v>
      </c>
      <c r="E82" t="s">
        <v>36</v>
      </c>
      <c r="F82">
        <v>1</v>
      </c>
      <c r="G82" t="str">
        <f>IF(Table1[[#This Row],[Ethanol Day]]&lt;9,"Early",IF(Table1[[#This Row],[Ethanol Day]]&gt;16,"Late","Mid"))</f>
        <v>Early</v>
      </c>
      <c r="H82" t="s">
        <v>37</v>
      </c>
      <c r="I82" t="s">
        <v>37</v>
      </c>
      <c r="J82">
        <v>24</v>
      </c>
      <c r="K82">
        <v>1.5564236111111112</v>
      </c>
      <c r="L82">
        <f>Table1[[#This Row],[Hour4-Spk/sec]]-Table1[[#This Row],[Hour1-Spk/sec]]</f>
        <v>-2.0120833333333334</v>
      </c>
      <c r="M82">
        <v>22.216794859171319</v>
      </c>
      <c r="N82">
        <v>2.6820833333333334</v>
      </c>
      <c r="O82">
        <v>30.301064146401014</v>
      </c>
      <c r="P82">
        <v>2.0044444444444443</v>
      </c>
      <c r="Q82">
        <v>31.509921945766877</v>
      </c>
      <c r="R82">
        <v>0.86916666666666664</v>
      </c>
      <c r="S82">
        <v>16.300092232793812</v>
      </c>
      <c r="T82">
        <v>0.66999999999999993</v>
      </c>
      <c r="U82">
        <v>11.429790218992741</v>
      </c>
      <c r="V82">
        <v>1.628047984077017</v>
      </c>
      <c r="W82">
        <v>0.65176503623188409</v>
      </c>
      <c r="X82">
        <v>2.6820833333333334</v>
      </c>
      <c r="Y82">
        <v>17</v>
      </c>
      <c r="Z82">
        <v>2.0044444444444443</v>
      </c>
      <c r="AA82">
        <v>6</v>
      </c>
      <c r="AB82">
        <v>0.86916666666666664</v>
      </c>
      <c r="AC82">
        <v>0</v>
      </c>
      <c r="AD82">
        <v>0.66999999999999993</v>
      </c>
      <c r="AE82">
        <v>0</v>
      </c>
      <c r="AF82">
        <v>22.216794859171319</v>
      </c>
      <c r="AG82" s="2">
        <v>2.3412254129152754</v>
      </c>
      <c r="AH82">
        <v>2.7347305482509753E-2</v>
      </c>
      <c r="AI82">
        <f>1/Table1[[#This Row],[Avg MeanISIinBurst]]</f>
        <v>36.566673840666319</v>
      </c>
      <c r="AJ82">
        <v>65.419025719104155</v>
      </c>
      <c r="AK82">
        <v>4.0741764219710777E-2</v>
      </c>
      <c r="AL82">
        <v>104.66750886306228</v>
      </c>
      <c r="AM82">
        <v>0.16907801418439716</v>
      </c>
      <c r="AN82" t="b">
        <v>1</v>
      </c>
      <c r="AO82" t="b">
        <v>1</v>
      </c>
    </row>
    <row r="83" spans="1:41" hidden="1" x14ac:dyDescent="0.3">
      <c r="A83" t="s">
        <v>84</v>
      </c>
      <c r="B83">
        <v>14</v>
      </c>
      <c r="C83">
        <v>19</v>
      </c>
      <c r="D83" t="s">
        <v>91</v>
      </c>
      <c r="E83" t="s">
        <v>36</v>
      </c>
      <c r="F83">
        <v>1</v>
      </c>
      <c r="G83" t="str">
        <f>IF(Table1[[#This Row],[Ethanol Day]]&lt;9,"Early",IF(Table1[[#This Row],[Ethanol Day]]&gt;16,"Late","Mid"))</f>
        <v>Early</v>
      </c>
      <c r="H83" t="s">
        <v>40</v>
      </c>
      <c r="I83" t="s">
        <v>37</v>
      </c>
      <c r="J83">
        <v>24</v>
      </c>
      <c r="K83">
        <v>0.9968055555555555</v>
      </c>
      <c r="L83">
        <f>Table1[[#This Row],[Hour4-Spk/sec]]-Table1[[#This Row],[Hour1-Spk/sec]]</f>
        <v>1.2088888888888887</v>
      </c>
      <c r="M83">
        <v>20.466250921187186</v>
      </c>
      <c r="N83">
        <v>0.67444444444444451</v>
      </c>
      <c r="O83">
        <v>13.118588706933187</v>
      </c>
      <c r="P83">
        <v>0.56777777777777771</v>
      </c>
      <c r="Q83">
        <v>13.739991795527997</v>
      </c>
      <c r="R83">
        <v>0.8616666666666668</v>
      </c>
      <c r="S83">
        <v>21.412521194704272</v>
      </c>
      <c r="T83">
        <v>1.8833333333333331</v>
      </c>
      <c r="U83">
        <v>33.593901987583308</v>
      </c>
      <c r="V83">
        <v>1.5001507416511959</v>
      </c>
      <c r="W83">
        <v>0.99294349441112317</v>
      </c>
      <c r="X83">
        <v>0.67444444444444451</v>
      </c>
      <c r="Y83">
        <v>17</v>
      </c>
      <c r="Z83">
        <v>0.56777777777777771</v>
      </c>
      <c r="AA83">
        <v>6</v>
      </c>
      <c r="AB83">
        <v>0.8616666666666668</v>
      </c>
      <c r="AC83">
        <v>0</v>
      </c>
      <c r="AD83">
        <v>1.8833333333333331</v>
      </c>
      <c r="AE83">
        <v>0</v>
      </c>
      <c r="AF83">
        <v>20.466250921187186</v>
      </c>
      <c r="AG83">
        <v>2.3894520085191906</v>
      </c>
      <c r="AH83">
        <v>2.6660811266135426E-2</v>
      </c>
      <c r="AI83">
        <f>1/Table1[[#This Row],[Avg MeanISIinBurst]]</f>
        <v>37.508235965429918</v>
      </c>
      <c r="AJ83">
        <v>89.248843321200681</v>
      </c>
      <c r="AK83">
        <v>3.9041134598183334E-2</v>
      </c>
      <c r="AL83">
        <v>117.55282462328364</v>
      </c>
      <c r="AM83">
        <v>0.1010416666666667</v>
      </c>
      <c r="AN83" t="b">
        <v>1</v>
      </c>
      <c r="AO83" t="b">
        <v>1</v>
      </c>
    </row>
    <row r="84" spans="1:41" hidden="1" x14ac:dyDescent="0.3">
      <c r="A84" t="s">
        <v>92</v>
      </c>
      <c r="B84">
        <v>15</v>
      </c>
      <c r="C84">
        <v>2</v>
      </c>
      <c r="D84" t="s">
        <v>70</v>
      </c>
      <c r="E84" t="s">
        <v>36</v>
      </c>
      <c r="F84">
        <v>1</v>
      </c>
      <c r="G84" t="str">
        <f>IF(Table1[[#This Row],[Ethanol Day]]&lt;9,"Early",IF(Table1[[#This Row],[Ethanol Day]]&gt;16,"Late","Mid"))</f>
        <v>Early</v>
      </c>
      <c r="H84" t="s">
        <v>42</v>
      </c>
      <c r="I84" t="s">
        <v>37</v>
      </c>
      <c r="J84">
        <v>911</v>
      </c>
      <c r="K84">
        <v>0.3285763888888889</v>
      </c>
      <c r="L84">
        <f>Table1[[#This Row],[Hour4-Spk/sec]]-Table1[[#This Row],[Hour1-Spk/sec]]</f>
        <v>-6.0833333333333239E-2</v>
      </c>
      <c r="M84">
        <v>11.198511298316541</v>
      </c>
      <c r="N84">
        <v>0.35805555555555552</v>
      </c>
      <c r="O84">
        <v>12.886254182152681</v>
      </c>
      <c r="P84">
        <v>0.2951388888888889</v>
      </c>
      <c r="Q84">
        <v>11.406221217224111</v>
      </c>
      <c r="R84">
        <v>0.36388888888888887</v>
      </c>
      <c r="S84">
        <v>10.209559418099623</v>
      </c>
      <c r="T84">
        <v>0.29722222222222228</v>
      </c>
      <c r="U84">
        <v>10.138579204531922</v>
      </c>
      <c r="V84">
        <v>1.4033222833760928</v>
      </c>
      <c r="W84">
        <v>3.0007011286332714</v>
      </c>
      <c r="X84">
        <v>0.35805555555555552</v>
      </c>
      <c r="Y84">
        <v>108</v>
      </c>
      <c r="Z84">
        <v>0.2951388888888889</v>
      </c>
      <c r="AA84">
        <v>86</v>
      </c>
      <c r="AB84">
        <v>0.36388888888888887</v>
      </c>
      <c r="AC84">
        <v>643</v>
      </c>
      <c r="AD84">
        <v>0.29722222222222228</v>
      </c>
      <c r="AE84">
        <v>73</v>
      </c>
      <c r="AF84">
        <v>11.198511298316541</v>
      </c>
      <c r="AG84">
        <v>2.2961219336219338</v>
      </c>
      <c r="AH84">
        <v>2.8744478468786503E-2</v>
      </c>
      <c r="AI84">
        <f>1/Table1[[#This Row],[Avg MeanISIinBurst]]</f>
        <v>34.789290092213548</v>
      </c>
      <c r="AJ84">
        <v>70.306659296315203</v>
      </c>
      <c r="AK84">
        <v>4.1063593975449578E-2</v>
      </c>
      <c r="AL84">
        <v>115.4084276975364</v>
      </c>
      <c r="AM84">
        <v>1.6444444444444449E-2</v>
      </c>
      <c r="AN84" t="b">
        <v>1</v>
      </c>
      <c r="AO84" t="b">
        <v>1</v>
      </c>
    </row>
    <row r="85" spans="1:41" hidden="1" x14ac:dyDescent="0.3">
      <c r="A85" t="s">
        <v>92</v>
      </c>
      <c r="B85">
        <v>15</v>
      </c>
      <c r="C85">
        <v>3</v>
      </c>
      <c r="D85" t="s">
        <v>66</v>
      </c>
      <c r="E85" t="s">
        <v>36</v>
      </c>
      <c r="F85">
        <v>1</v>
      </c>
      <c r="G85" t="str">
        <f>IF(Table1[[#This Row],[Ethanol Day]]&lt;9,"Early",IF(Table1[[#This Row],[Ethanol Day]]&gt;16,"Late","Mid"))</f>
        <v>Early</v>
      </c>
      <c r="H85" t="s">
        <v>37</v>
      </c>
      <c r="I85" t="s">
        <v>62</v>
      </c>
      <c r="J85">
        <v>911</v>
      </c>
      <c r="K85">
        <v>0.36638888888888888</v>
      </c>
      <c r="L85">
        <f>Table1[[#This Row],[Hour4-Spk/sec]]-Table1[[#This Row],[Hour1-Spk/sec]]</f>
        <v>-3.7361111111111067E-2</v>
      </c>
      <c r="M85">
        <v>12.292299383479669</v>
      </c>
      <c r="N85">
        <v>0.41124999999999995</v>
      </c>
      <c r="O85">
        <v>14.106742590320447</v>
      </c>
      <c r="P85">
        <v>0.27152777777777776</v>
      </c>
      <c r="Q85">
        <v>8.3036512751004921</v>
      </c>
      <c r="R85">
        <v>0.40888888888888891</v>
      </c>
      <c r="S85">
        <v>13.069450475137012</v>
      </c>
      <c r="T85">
        <v>0.37388888888888888</v>
      </c>
      <c r="U85">
        <v>13.508169451565848</v>
      </c>
      <c r="V85">
        <v>1.6472437743879695</v>
      </c>
      <c r="W85">
        <v>2.6259939855725882</v>
      </c>
      <c r="X85">
        <v>0.41124999999999995</v>
      </c>
      <c r="Y85">
        <v>108</v>
      </c>
      <c r="Z85">
        <v>0.27152777777777776</v>
      </c>
      <c r="AA85">
        <v>86</v>
      </c>
      <c r="AB85">
        <v>0.40888888888888891</v>
      </c>
      <c r="AC85">
        <v>643</v>
      </c>
      <c r="AD85">
        <v>0.37388888888888888</v>
      </c>
      <c r="AE85">
        <v>73</v>
      </c>
      <c r="AF85">
        <v>12.292299383479669</v>
      </c>
      <c r="AG85">
        <v>2.3363533291883463</v>
      </c>
      <c r="AH85">
        <v>2.6280506632947887E-2</v>
      </c>
      <c r="AI85">
        <f>1/Table1[[#This Row],[Avg MeanISIinBurst]]</f>
        <v>38.051016822723632</v>
      </c>
      <c r="AJ85">
        <v>96.86287746489009</v>
      </c>
      <c r="AK85">
        <v>3.6636493753660314E-2</v>
      </c>
      <c r="AL85">
        <v>136.30770315762305</v>
      </c>
      <c r="AM85">
        <v>2.3695652173913045E-2</v>
      </c>
      <c r="AN85" t="b">
        <v>1</v>
      </c>
      <c r="AO85" t="b">
        <v>1</v>
      </c>
    </row>
    <row r="86" spans="1:41" hidden="1" x14ac:dyDescent="0.3">
      <c r="A86" t="s">
        <v>92</v>
      </c>
      <c r="B86">
        <v>15</v>
      </c>
      <c r="C86">
        <v>5</v>
      </c>
      <c r="D86" t="s">
        <v>82</v>
      </c>
      <c r="E86" t="s">
        <v>36</v>
      </c>
      <c r="F86">
        <v>1</v>
      </c>
      <c r="G86" t="str">
        <f>IF(Table1[[#This Row],[Ethanol Day]]&lt;9,"Early",IF(Table1[[#This Row],[Ethanol Day]]&gt;16,"Late","Mid"))</f>
        <v>Early</v>
      </c>
      <c r="H86" t="s">
        <v>37</v>
      </c>
      <c r="I86" t="s">
        <v>62</v>
      </c>
      <c r="J86">
        <v>911</v>
      </c>
      <c r="K86">
        <v>0.13770833333333335</v>
      </c>
      <c r="L86">
        <f>Table1[[#This Row],[Hour4-Spk/sec]]-Table1[[#This Row],[Hour1-Spk/sec]]</f>
        <v>5.6527777777777802E-2</v>
      </c>
      <c r="M86">
        <v>31.029661122388859</v>
      </c>
      <c r="N86">
        <v>0.1173611111111111</v>
      </c>
      <c r="O86">
        <v>30.765315644755329</v>
      </c>
      <c r="P86">
        <v>0.13694444444444445</v>
      </c>
      <c r="Q86">
        <v>33.748612804375625</v>
      </c>
      <c r="R86">
        <v>0.12263888888888889</v>
      </c>
      <c r="S86">
        <v>32.373807701129891</v>
      </c>
      <c r="T86">
        <v>0.1738888888888889</v>
      </c>
      <c r="U86">
        <v>27.105926057181332</v>
      </c>
      <c r="V86">
        <v>2.2531578794441174</v>
      </c>
      <c r="W86">
        <v>6.7168856200832954</v>
      </c>
      <c r="X86">
        <v>0.1173611111111111</v>
      </c>
      <c r="Y86">
        <v>108</v>
      </c>
      <c r="Z86">
        <v>0.13694444444444445</v>
      </c>
      <c r="AA86">
        <v>86</v>
      </c>
      <c r="AB86">
        <v>0.12263888888888889</v>
      </c>
      <c r="AC86">
        <v>643</v>
      </c>
      <c r="AD86">
        <v>0.1738888888888889</v>
      </c>
      <c r="AE86">
        <v>73</v>
      </c>
      <c r="AF86">
        <v>31.029661122388859</v>
      </c>
      <c r="AG86">
        <v>2.3482389855166876</v>
      </c>
      <c r="AH86">
        <v>2.3308242155859294E-2</v>
      </c>
      <c r="AI86">
        <f>1/Table1[[#This Row],[Avg MeanISIinBurst]]</f>
        <v>42.903278304435197</v>
      </c>
      <c r="AJ86">
        <v>72.263325965164213</v>
      </c>
      <c r="AK86">
        <v>3.1476018428869851E-2</v>
      </c>
      <c r="AL86">
        <v>111.16009933580143</v>
      </c>
      <c r="AM86">
        <v>1.9242424242424245E-2</v>
      </c>
      <c r="AN86" t="b">
        <v>1</v>
      </c>
      <c r="AO86" t="b">
        <v>1</v>
      </c>
    </row>
    <row r="87" spans="1:41" x14ac:dyDescent="0.3">
      <c r="A87" t="s">
        <v>92</v>
      </c>
      <c r="B87">
        <v>15</v>
      </c>
      <c r="C87">
        <v>7</v>
      </c>
      <c r="D87" t="s">
        <v>83</v>
      </c>
      <c r="E87" t="s">
        <v>36</v>
      </c>
      <c r="F87">
        <v>1</v>
      </c>
      <c r="G87" t="str">
        <f>IF(Table1[[#This Row],[Ethanol Day]]&lt;9,"Early",IF(Table1[[#This Row],[Ethanol Day]]&gt;16,"Late","Mid"))</f>
        <v>Early</v>
      </c>
      <c r="H87" t="s">
        <v>37</v>
      </c>
      <c r="I87" t="s">
        <v>37</v>
      </c>
      <c r="J87">
        <v>911</v>
      </c>
      <c r="K87">
        <v>1.0317361111111112</v>
      </c>
      <c r="L87">
        <f>Table1[[#This Row],[Hour4-Spk/sec]]-Table1[[#This Row],[Hour1-Spk/sec]]</f>
        <v>-0.50083333333333335</v>
      </c>
      <c r="M87">
        <v>46.023784328523426</v>
      </c>
      <c r="N87">
        <v>1.0050000000000001</v>
      </c>
      <c r="O87">
        <v>41.588176940231413</v>
      </c>
      <c r="P87">
        <v>1.4311111111111112</v>
      </c>
      <c r="Q87">
        <v>55.829291545269911</v>
      </c>
      <c r="R87">
        <v>1.1866666666666668</v>
      </c>
      <c r="S87">
        <v>53.175305876838785</v>
      </c>
      <c r="T87">
        <v>0.50416666666666676</v>
      </c>
      <c r="U87">
        <v>33.502362951753589</v>
      </c>
      <c r="V87">
        <v>2.4939094469436167</v>
      </c>
      <c r="W87">
        <v>0.96341069090909093</v>
      </c>
      <c r="X87">
        <v>1.0050000000000001</v>
      </c>
      <c r="Y87">
        <v>108</v>
      </c>
      <c r="Z87">
        <v>1.4311111111111112</v>
      </c>
      <c r="AA87">
        <v>86</v>
      </c>
      <c r="AB87">
        <v>1.1866666666666668</v>
      </c>
      <c r="AC87">
        <v>643</v>
      </c>
      <c r="AD87">
        <v>0.50416666666666676</v>
      </c>
      <c r="AE87">
        <v>73</v>
      </c>
      <c r="AF87">
        <v>46.023784328523426</v>
      </c>
      <c r="AG87" s="2">
        <v>3.7903686828925789</v>
      </c>
      <c r="AH87">
        <v>3.1565685976710139E-2</v>
      </c>
      <c r="AI87">
        <f>1/Table1[[#This Row],[Avg MeanISIinBurst]]</f>
        <v>31.67997048243533</v>
      </c>
      <c r="AJ87">
        <v>61.619562956679999</v>
      </c>
      <c r="AK87">
        <v>9.540394411565313E-2</v>
      </c>
      <c r="AL87">
        <v>71.161212340313838</v>
      </c>
      <c r="AM87">
        <v>0.12875</v>
      </c>
      <c r="AN87" t="b">
        <v>1</v>
      </c>
      <c r="AO87" t="b">
        <v>1</v>
      </c>
    </row>
    <row r="88" spans="1:41" hidden="1" x14ac:dyDescent="0.3">
      <c r="A88" t="s">
        <v>92</v>
      </c>
      <c r="B88">
        <v>15</v>
      </c>
      <c r="C88">
        <v>8</v>
      </c>
      <c r="D88" t="s">
        <v>93</v>
      </c>
      <c r="E88" t="s">
        <v>36</v>
      </c>
      <c r="F88">
        <v>1</v>
      </c>
      <c r="G88" t="str">
        <f>IF(Table1[[#This Row],[Ethanol Day]]&lt;9,"Early",IF(Table1[[#This Row],[Ethanol Day]]&gt;16,"Late","Mid"))</f>
        <v>Early</v>
      </c>
      <c r="H88" t="s">
        <v>37</v>
      </c>
      <c r="I88" t="s">
        <v>62</v>
      </c>
      <c r="J88">
        <v>911</v>
      </c>
      <c r="K88">
        <v>0.20493055555555556</v>
      </c>
      <c r="L88">
        <f>Table1[[#This Row],[Hour4-Spk/sec]]-Table1[[#This Row],[Hour1-Spk/sec]]</f>
        <v>0.18388888888888891</v>
      </c>
      <c r="M88">
        <v>39.793954187672647</v>
      </c>
      <c r="N88">
        <v>0.15805555555555553</v>
      </c>
      <c r="O88">
        <v>37.588571108549587</v>
      </c>
      <c r="P88">
        <v>0.12611111111111112</v>
      </c>
      <c r="Q88">
        <v>33.259448060736887</v>
      </c>
      <c r="R88">
        <v>0.19361111111111109</v>
      </c>
      <c r="S88">
        <v>42.122102437394503</v>
      </c>
      <c r="T88">
        <v>0.34194444444444444</v>
      </c>
      <c r="U88">
        <v>46.021913220749333</v>
      </c>
      <c r="V88">
        <v>3.5705885608819501</v>
      </c>
      <c r="W88">
        <v>4.5881959764631048</v>
      </c>
      <c r="X88">
        <v>0.15805555555555553</v>
      </c>
      <c r="Y88">
        <v>108</v>
      </c>
      <c r="Z88">
        <v>0.12611111111111112</v>
      </c>
      <c r="AA88">
        <v>86</v>
      </c>
      <c r="AB88">
        <v>0.19361111111111109</v>
      </c>
      <c r="AC88">
        <v>643</v>
      </c>
      <c r="AD88">
        <v>0.34194444444444444</v>
      </c>
      <c r="AE88">
        <v>73</v>
      </c>
      <c r="AF88">
        <v>39.793954187672647</v>
      </c>
      <c r="AG88">
        <v>2.4643693128728184</v>
      </c>
      <c r="AH88">
        <v>2.4075907903423632E-2</v>
      </c>
      <c r="AI88">
        <f>1/Table1[[#This Row],[Avg MeanISIinBurst]]</f>
        <v>41.535297610014467</v>
      </c>
      <c r="AJ88">
        <v>70.175308801847478</v>
      </c>
      <c r="AK88">
        <v>3.502366704882811E-2</v>
      </c>
      <c r="AL88">
        <v>100.43308415677834</v>
      </c>
      <c r="AM88">
        <v>4.0141843971631209E-2</v>
      </c>
      <c r="AN88" t="b">
        <v>1</v>
      </c>
      <c r="AO88" t="b">
        <v>1</v>
      </c>
    </row>
    <row r="89" spans="1:41" x14ac:dyDescent="0.3">
      <c r="A89" t="s">
        <v>94</v>
      </c>
      <c r="B89">
        <v>16</v>
      </c>
      <c r="C89">
        <v>3</v>
      </c>
      <c r="D89" t="s">
        <v>66</v>
      </c>
      <c r="E89" t="s">
        <v>36</v>
      </c>
      <c r="F89">
        <v>6</v>
      </c>
      <c r="G89" t="str">
        <f>IF(Table1[[#This Row],[Ethanol Day]]&lt;9,"Early",IF(Table1[[#This Row],[Ethanol Day]]&gt;16,"Late","Mid"))</f>
        <v>Early</v>
      </c>
      <c r="H89" t="s">
        <v>37</v>
      </c>
      <c r="I89" t="s">
        <v>37</v>
      </c>
      <c r="J89">
        <v>968</v>
      </c>
      <c r="K89">
        <v>1.7665972222222222</v>
      </c>
      <c r="L89">
        <f>Table1[[#This Row],[Hour4-Spk/sec]]-Table1[[#This Row],[Hour1-Spk/sec]]</f>
        <v>0.24833333333333374</v>
      </c>
      <c r="M89">
        <v>17.58954038808568</v>
      </c>
      <c r="N89">
        <v>1.2261111111111109</v>
      </c>
      <c r="O89">
        <v>13.036733468861772</v>
      </c>
      <c r="P89">
        <v>2.2574999999999998</v>
      </c>
      <c r="Q89">
        <v>22.915601858849904</v>
      </c>
      <c r="R89">
        <v>2.1083333333333334</v>
      </c>
      <c r="S89">
        <v>19.885267347474066</v>
      </c>
      <c r="T89">
        <v>1.4744444444444447</v>
      </c>
      <c r="U89">
        <v>14.382152294625314</v>
      </c>
      <c r="V89">
        <v>1.1633479072613302</v>
      </c>
      <c r="W89">
        <v>0.57901921229974573</v>
      </c>
      <c r="X89">
        <v>1.2261111111111109</v>
      </c>
      <c r="Y89">
        <v>92</v>
      </c>
      <c r="Z89">
        <v>2.2574999999999998</v>
      </c>
      <c r="AA89">
        <v>259</v>
      </c>
      <c r="AB89">
        <v>2.1083333333333334</v>
      </c>
      <c r="AC89">
        <v>249</v>
      </c>
      <c r="AD89">
        <v>1.4744444444444447</v>
      </c>
      <c r="AE89">
        <v>332</v>
      </c>
      <c r="AF89">
        <v>17.58954038808568</v>
      </c>
      <c r="AG89" s="2">
        <v>2.26629297412632</v>
      </c>
      <c r="AH89">
        <v>2.7110549585043001E-2</v>
      </c>
      <c r="AI89">
        <f>1/Table1[[#This Row],[Avg MeanISIinBurst]]</f>
        <v>36.886009885675797</v>
      </c>
      <c r="AJ89">
        <v>83.631659841487917</v>
      </c>
      <c r="AK89">
        <v>3.7313142491122997E-2</v>
      </c>
      <c r="AL89">
        <v>127.47338329018628</v>
      </c>
      <c r="AM89">
        <v>0.14798449612403103</v>
      </c>
      <c r="AN89" t="b">
        <v>1</v>
      </c>
      <c r="AO89" t="b">
        <v>1</v>
      </c>
    </row>
    <row r="90" spans="1:41" hidden="1" x14ac:dyDescent="0.3">
      <c r="A90" t="s">
        <v>94</v>
      </c>
      <c r="B90">
        <v>16</v>
      </c>
      <c r="C90">
        <v>4</v>
      </c>
      <c r="D90" t="s">
        <v>72</v>
      </c>
      <c r="E90" t="s">
        <v>36</v>
      </c>
      <c r="F90">
        <v>6</v>
      </c>
      <c r="G90" t="str">
        <f>IF(Table1[[#This Row],[Ethanol Day]]&lt;9,"Early",IF(Table1[[#This Row],[Ethanol Day]]&gt;16,"Late","Mid"))</f>
        <v>Early</v>
      </c>
      <c r="H90" t="s">
        <v>37</v>
      </c>
      <c r="I90" t="s">
        <v>42</v>
      </c>
      <c r="J90">
        <v>968</v>
      </c>
      <c r="K90">
        <v>1.6291224747474746</v>
      </c>
      <c r="L90">
        <f>Table1[[#This Row],[Hour4-Spk/sec]]-Table1[[#This Row],[Hour1-Spk/sec]]</f>
        <v>-1.7398989898990358E-2</v>
      </c>
      <c r="M90">
        <v>17.291492595707119</v>
      </c>
      <c r="N90">
        <v>1.4952777777777779</v>
      </c>
      <c r="O90">
        <v>16.022887091036633</v>
      </c>
      <c r="P90">
        <v>1.8238888888888889</v>
      </c>
      <c r="Q90">
        <v>18.307005796313991</v>
      </c>
      <c r="R90">
        <v>1.7194444444444443</v>
      </c>
      <c r="S90">
        <v>18.061884896273462</v>
      </c>
      <c r="T90">
        <v>1.4778787878787876</v>
      </c>
      <c r="U90">
        <v>16.797200990482878</v>
      </c>
      <c r="V90">
        <v>1.0558169986906945</v>
      </c>
      <c r="W90">
        <v>0.60975847286558149</v>
      </c>
      <c r="X90">
        <v>1.4952777777777779</v>
      </c>
      <c r="Y90">
        <v>92</v>
      </c>
      <c r="Z90">
        <v>1.8238888888888889</v>
      </c>
      <c r="AA90">
        <v>259</v>
      </c>
      <c r="AB90">
        <v>1.7194444444444443</v>
      </c>
      <c r="AC90">
        <v>249</v>
      </c>
      <c r="AD90">
        <v>1.4778787878787876</v>
      </c>
      <c r="AE90">
        <v>332</v>
      </c>
      <c r="AF90">
        <v>17.291492595707119</v>
      </c>
      <c r="AG90">
        <v>2.2381738510608229</v>
      </c>
      <c r="AH90">
        <v>2.5959066520325917E-2</v>
      </c>
      <c r="AI90">
        <f>1/Table1[[#This Row],[Avg MeanISIinBurst]]</f>
        <v>38.522186428275504</v>
      </c>
      <c r="AJ90">
        <v>93.15686454653634</v>
      </c>
      <c r="AK90">
        <v>3.5025368751307677E-2</v>
      </c>
      <c r="AL90">
        <v>148.2977519424837</v>
      </c>
      <c r="AM90">
        <v>0.12623188405797101</v>
      </c>
      <c r="AN90" t="b">
        <v>1</v>
      </c>
      <c r="AO90" t="b">
        <v>1</v>
      </c>
    </row>
    <row r="91" spans="1:41" hidden="1" x14ac:dyDescent="0.3">
      <c r="A91" t="s">
        <v>94</v>
      </c>
      <c r="B91">
        <v>16</v>
      </c>
      <c r="C91">
        <v>5</v>
      </c>
      <c r="D91" t="s">
        <v>73</v>
      </c>
      <c r="E91" t="s">
        <v>36</v>
      </c>
      <c r="F91">
        <v>6</v>
      </c>
      <c r="G91" t="str">
        <f>IF(Table1[[#This Row],[Ethanol Day]]&lt;9,"Early",IF(Table1[[#This Row],[Ethanol Day]]&gt;16,"Late","Mid"))</f>
        <v>Early</v>
      </c>
      <c r="H91" t="s">
        <v>40</v>
      </c>
      <c r="I91" t="s">
        <v>42</v>
      </c>
      <c r="J91">
        <v>968</v>
      </c>
      <c r="K91">
        <v>5.7412405303030303</v>
      </c>
      <c r="L91">
        <f>Table1[[#This Row],[Hour4-Spk/sec]]-Table1[[#This Row],[Hour1-Spk/sec]]</f>
        <v>1.8085732323232317</v>
      </c>
      <c r="M91">
        <v>50.889390777777869</v>
      </c>
      <c r="N91">
        <v>5.8759722222222228</v>
      </c>
      <c r="O91">
        <v>51.143200207578275</v>
      </c>
      <c r="P91">
        <v>4.1263888888888891</v>
      </c>
      <c r="Q91">
        <v>41.714497249787506</v>
      </c>
      <c r="R91">
        <v>5.2780555555555564</v>
      </c>
      <c r="S91">
        <v>49.519294577398519</v>
      </c>
      <c r="T91">
        <v>7.6845454545454546</v>
      </c>
      <c r="U91">
        <v>62.13920650619901</v>
      </c>
      <c r="V91">
        <v>1.198917604028759</v>
      </c>
      <c r="W91">
        <v>0.17355112274272169</v>
      </c>
      <c r="X91">
        <v>5.8759722222222228</v>
      </c>
      <c r="Y91">
        <v>92</v>
      </c>
      <c r="Z91">
        <v>4.1263888888888891</v>
      </c>
      <c r="AA91">
        <v>259</v>
      </c>
      <c r="AB91">
        <v>5.2780555555555564</v>
      </c>
      <c r="AC91">
        <v>249</v>
      </c>
      <c r="AD91">
        <v>7.6845454545454546</v>
      </c>
      <c r="AE91">
        <v>332</v>
      </c>
      <c r="AF91">
        <v>50.889390777777869</v>
      </c>
      <c r="AG91">
        <v>3.2840606059492359</v>
      </c>
      <c r="AH91">
        <v>2.9167257934189294E-2</v>
      </c>
      <c r="AI91" s="1">
        <f>1/Table1[[#This Row],[Avg MeanISIinBurst]]</f>
        <v>34.285019258797703</v>
      </c>
      <c r="AJ91">
        <v>139.12980120789919</v>
      </c>
      <c r="AK91">
        <v>7.5046764420845666E-2</v>
      </c>
      <c r="AL91">
        <v>107.32100893653237</v>
      </c>
      <c r="AM91">
        <v>0.88992753623188436</v>
      </c>
      <c r="AN91" t="b">
        <v>1</v>
      </c>
      <c r="AO91" t="b">
        <v>1</v>
      </c>
    </row>
    <row r="92" spans="1:41" x14ac:dyDescent="0.3">
      <c r="A92" t="s">
        <v>94</v>
      </c>
      <c r="B92">
        <v>16</v>
      </c>
      <c r="C92">
        <v>8</v>
      </c>
      <c r="D92" t="s">
        <v>75</v>
      </c>
      <c r="E92" t="s">
        <v>36</v>
      </c>
      <c r="F92">
        <v>6</v>
      </c>
      <c r="G92" t="str">
        <f>IF(Table1[[#This Row],[Ethanol Day]]&lt;9,"Early",IF(Table1[[#This Row],[Ethanol Day]]&gt;16,"Late","Mid"))</f>
        <v>Early</v>
      </c>
      <c r="H92" t="s">
        <v>37</v>
      </c>
      <c r="I92" t="s">
        <v>37</v>
      </c>
      <c r="J92">
        <v>968</v>
      </c>
      <c r="K92">
        <v>0.7667708333333334</v>
      </c>
      <c r="L92">
        <f>Table1[[#This Row],[Hour4-Spk/sec]]-Table1[[#This Row],[Hour1-Spk/sec]]</f>
        <v>1.4958333333333336</v>
      </c>
      <c r="M92">
        <v>9.6065625078013923</v>
      </c>
      <c r="N92">
        <v>0.33916666666666662</v>
      </c>
      <c r="O92">
        <v>5.0940341257212767</v>
      </c>
      <c r="P92">
        <v>0.31902777777777785</v>
      </c>
      <c r="Q92">
        <v>5.1751783721776192</v>
      </c>
      <c r="R92">
        <v>0.573888888888889</v>
      </c>
      <c r="S92">
        <v>8.5644028403797545</v>
      </c>
      <c r="T92">
        <v>1.8350000000000002</v>
      </c>
      <c r="U92">
        <v>19.694753230552191</v>
      </c>
      <c r="V92">
        <v>1.6962800989906881</v>
      </c>
      <c r="W92">
        <v>1.3220441359447002</v>
      </c>
      <c r="X92">
        <v>0.33916666666666662</v>
      </c>
      <c r="Y92">
        <v>92</v>
      </c>
      <c r="Z92">
        <v>0.31902777777777785</v>
      </c>
      <c r="AA92">
        <v>259</v>
      </c>
      <c r="AB92">
        <v>0.573888888888889</v>
      </c>
      <c r="AC92">
        <v>249</v>
      </c>
      <c r="AD92">
        <v>1.8350000000000002</v>
      </c>
      <c r="AE92">
        <v>332</v>
      </c>
      <c r="AF92">
        <v>9.6065625078013923</v>
      </c>
      <c r="AG92" s="2">
        <v>2.119402061267428</v>
      </c>
      <c r="AH92">
        <v>2.7662316153564896E-2</v>
      </c>
      <c r="AI92">
        <f>1/Table1[[#This Row],[Avg MeanISIinBurst]]</f>
        <v>36.150262850319137</v>
      </c>
      <c r="AJ92">
        <v>66.81573414699595</v>
      </c>
      <c r="AK92">
        <v>3.2208353102456913E-2</v>
      </c>
      <c r="AL92">
        <v>113.86215932863777</v>
      </c>
      <c r="AM92">
        <v>5.1777777777777777E-2</v>
      </c>
      <c r="AN92" t="b">
        <v>1</v>
      </c>
      <c r="AO92" t="b">
        <v>1</v>
      </c>
    </row>
    <row r="93" spans="1:41" x14ac:dyDescent="0.3">
      <c r="A93" t="s">
        <v>94</v>
      </c>
      <c r="B93">
        <v>16</v>
      </c>
      <c r="C93">
        <v>10</v>
      </c>
      <c r="D93" t="s">
        <v>95</v>
      </c>
      <c r="E93" t="s">
        <v>36</v>
      </c>
      <c r="F93">
        <v>6</v>
      </c>
      <c r="G93" t="str">
        <f>IF(Table1[[#This Row],[Ethanol Day]]&lt;9,"Early",IF(Table1[[#This Row],[Ethanol Day]]&gt;16,"Late","Mid"))</f>
        <v>Early</v>
      </c>
      <c r="H93" t="s">
        <v>37</v>
      </c>
      <c r="I93" t="s">
        <v>37</v>
      </c>
      <c r="J93">
        <v>968</v>
      </c>
      <c r="K93">
        <v>0.14114583333333333</v>
      </c>
      <c r="L93">
        <f>Table1[[#This Row],[Hour4-Spk/sec]]-Table1[[#This Row],[Hour1-Spk/sec]]</f>
        <v>-7.7777777777778279E-3</v>
      </c>
      <c r="M93">
        <v>9.6133263340557207</v>
      </c>
      <c r="N93">
        <v>0.15055555555555558</v>
      </c>
      <c r="O93">
        <v>7.4869227679481298</v>
      </c>
      <c r="P93">
        <v>0.1348611111111111</v>
      </c>
      <c r="Q93">
        <v>9.4031099262713234</v>
      </c>
      <c r="R93">
        <v>0.13638888888888887</v>
      </c>
      <c r="S93">
        <v>9.5052634277885364</v>
      </c>
      <c r="T93">
        <v>0.14277777777777775</v>
      </c>
      <c r="U93">
        <v>12.504902508689852</v>
      </c>
      <c r="V93">
        <v>1.2420192219857646</v>
      </c>
      <c r="W93">
        <v>6.7641667845355959</v>
      </c>
      <c r="X93">
        <v>0.15055555555555558</v>
      </c>
      <c r="Y93">
        <v>92</v>
      </c>
      <c r="Z93">
        <v>0.1348611111111111</v>
      </c>
      <c r="AA93">
        <v>259</v>
      </c>
      <c r="AB93">
        <v>0.13638888888888887</v>
      </c>
      <c r="AC93">
        <v>249</v>
      </c>
      <c r="AD93">
        <v>0.14277777777777775</v>
      </c>
      <c r="AE93">
        <v>332</v>
      </c>
      <c r="AF93">
        <v>9.6133263340557207</v>
      </c>
      <c r="AG93" s="2">
        <v>2.1423423423423422</v>
      </c>
      <c r="AH93">
        <v>2.1555574324324322E-2</v>
      </c>
      <c r="AI93">
        <f>1/Table1[[#This Row],[Avg MeanISIinBurst]]</f>
        <v>46.391712183309963</v>
      </c>
      <c r="AJ93">
        <v>82.559332310237949</v>
      </c>
      <c r="AK93">
        <v>2.5726351351317026E-2</v>
      </c>
      <c r="AL93">
        <v>150.10899647217488</v>
      </c>
      <c r="AM93">
        <v>6.5909090909090891E-3</v>
      </c>
      <c r="AN93" t="b">
        <v>1</v>
      </c>
      <c r="AO93" t="b">
        <v>1</v>
      </c>
    </row>
    <row r="94" spans="1:41" x14ac:dyDescent="0.3">
      <c r="A94" t="s">
        <v>94</v>
      </c>
      <c r="B94">
        <v>16</v>
      </c>
      <c r="C94">
        <v>11</v>
      </c>
      <c r="D94" t="s">
        <v>93</v>
      </c>
      <c r="E94" t="s">
        <v>36</v>
      </c>
      <c r="F94">
        <v>6</v>
      </c>
      <c r="G94" t="str">
        <f>IF(Table1[[#This Row],[Ethanol Day]]&lt;9,"Early",IF(Table1[[#This Row],[Ethanol Day]]&gt;16,"Late","Mid"))</f>
        <v>Early</v>
      </c>
      <c r="H94" t="s">
        <v>37</v>
      </c>
      <c r="I94" t="s">
        <v>37</v>
      </c>
      <c r="J94">
        <v>968</v>
      </c>
      <c r="K94">
        <v>1.806527777777778</v>
      </c>
      <c r="L94">
        <f>Table1[[#This Row],[Hour4-Spk/sec]]-Table1[[#This Row],[Hour1-Spk/sec]]</f>
        <v>-0.27138888888888868</v>
      </c>
      <c r="M94">
        <v>67.859890878929718</v>
      </c>
      <c r="N94">
        <v>1.7283333333333333</v>
      </c>
      <c r="O94">
        <v>68.426188662706878</v>
      </c>
      <c r="P94">
        <v>2.1156944444444448</v>
      </c>
      <c r="Q94">
        <v>69.124387543674843</v>
      </c>
      <c r="R94">
        <v>1.925138888888889</v>
      </c>
      <c r="S94">
        <v>67.698487312314157</v>
      </c>
      <c r="T94">
        <v>1.4569444444444446</v>
      </c>
      <c r="U94">
        <v>65.966931130454583</v>
      </c>
      <c r="V94">
        <v>5.2927113447874374</v>
      </c>
      <c r="W94">
        <v>0.56771624450864766</v>
      </c>
      <c r="X94">
        <v>1.7283333333333333</v>
      </c>
      <c r="Y94">
        <v>92</v>
      </c>
      <c r="Z94">
        <v>2.1156944444444448</v>
      </c>
      <c r="AA94">
        <v>259</v>
      </c>
      <c r="AB94">
        <v>1.925138888888889</v>
      </c>
      <c r="AC94">
        <v>249</v>
      </c>
      <c r="AD94">
        <v>1.4569444444444446</v>
      </c>
      <c r="AE94">
        <v>332</v>
      </c>
      <c r="AF94">
        <v>67.859890878929718</v>
      </c>
      <c r="AG94" s="2">
        <v>3.5391274889110345</v>
      </c>
      <c r="AH94">
        <v>2.064650153604429E-2</v>
      </c>
      <c r="AI94">
        <f>1/Table1[[#This Row],[Avg MeanISIinBurst]]</f>
        <v>48.434355731125585</v>
      </c>
      <c r="AJ94">
        <v>112.55308430107408</v>
      </c>
      <c r="AK94">
        <v>5.5959360413245944E-2</v>
      </c>
      <c r="AL94">
        <v>116.69988975918773</v>
      </c>
      <c r="AM94">
        <v>0.34522727272727277</v>
      </c>
      <c r="AN94" t="b">
        <v>1</v>
      </c>
      <c r="AO94" t="b">
        <v>1</v>
      </c>
    </row>
    <row r="95" spans="1:41" hidden="1" x14ac:dyDescent="0.3">
      <c r="A95" t="s">
        <v>96</v>
      </c>
      <c r="B95">
        <v>17</v>
      </c>
      <c r="C95">
        <v>1</v>
      </c>
      <c r="D95" t="s">
        <v>63</v>
      </c>
      <c r="E95" t="s">
        <v>36</v>
      </c>
      <c r="F95">
        <v>1</v>
      </c>
      <c r="G95" t="str">
        <f>IF(Table1[[#This Row],[Ethanol Day]]&lt;9,"Early",IF(Table1[[#This Row],[Ethanol Day]]&gt;16,"Late","Mid"))</f>
        <v>Early</v>
      </c>
      <c r="H95" t="s">
        <v>40</v>
      </c>
      <c r="I95" t="s">
        <v>37</v>
      </c>
      <c r="J95">
        <v>371</v>
      </c>
      <c r="K95">
        <v>1.1074652777777778</v>
      </c>
      <c r="L95">
        <f>Table1[[#This Row],[Hour4-Spk/sec]]-Table1[[#This Row],[Hour1-Spk/sec]]</f>
        <v>-0.70277777777777761</v>
      </c>
      <c r="M95">
        <v>25.021818292405896</v>
      </c>
      <c r="N95">
        <v>1.474722222222222</v>
      </c>
      <c r="O95">
        <v>28.987544968032839</v>
      </c>
      <c r="P95">
        <v>1.2606944444444443</v>
      </c>
      <c r="Q95">
        <v>27.618967350958577</v>
      </c>
      <c r="R95">
        <v>0.92249999999999999</v>
      </c>
      <c r="S95">
        <v>22.727442649815131</v>
      </c>
      <c r="T95">
        <v>0.77194444444444443</v>
      </c>
      <c r="U95">
        <v>19.619056954571068</v>
      </c>
      <c r="V95">
        <v>1.4567299823436277</v>
      </c>
      <c r="W95">
        <v>0.86765410631603934</v>
      </c>
      <c r="X95">
        <v>1.474722222222222</v>
      </c>
      <c r="Y95">
        <v>15</v>
      </c>
      <c r="Z95">
        <v>1.2606944444444443</v>
      </c>
      <c r="AA95">
        <v>44</v>
      </c>
      <c r="AB95">
        <v>0.92249999999999999</v>
      </c>
      <c r="AC95">
        <v>99</v>
      </c>
      <c r="AD95">
        <v>0.77194444444444443</v>
      </c>
      <c r="AE95">
        <v>140</v>
      </c>
      <c r="AF95">
        <v>25.021818292405896</v>
      </c>
      <c r="AG95">
        <v>2.6235091755408444</v>
      </c>
      <c r="AH95">
        <v>2.4366601360390452E-2</v>
      </c>
      <c r="AI95">
        <f>1/Table1[[#This Row],[Avg MeanISIinBurst]]</f>
        <v>41.039781675320846</v>
      </c>
      <c r="AJ95">
        <v>125.92453117476413</v>
      </c>
      <c r="AK95">
        <v>4.3359331484270652E-2</v>
      </c>
      <c r="AL95">
        <v>138.6797355825681</v>
      </c>
      <c r="AM95">
        <v>0.11318181818181819</v>
      </c>
      <c r="AN95" t="b">
        <v>1</v>
      </c>
      <c r="AO95" t="b">
        <v>1</v>
      </c>
    </row>
    <row r="96" spans="1:41" x14ac:dyDescent="0.3">
      <c r="A96" t="s">
        <v>96</v>
      </c>
      <c r="B96">
        <v>17</v>
      </c>
      <c r="C96">
        <v>5</v>
      </c>
      <c r="D96" t="s">
        <v>65</v>
      </c>
      <c r="E96" t="s">
        <v>36</v>
      </c>
      <c r="F96">
        <v>1</v>
      </c>
      <c r="G96" t="str">
        <f>IF(Table1[[#This Row],[Ethanol Day]]&lt;9,"Early",IF(Table1[[#This Row],[Ethanol Day]]&gt;16,"Late","Mid"))</f>
        <v>Early</v>
      </c>
      <c r="H96" t="s">
        <v>37</v>
      </c>
      <c r="I96" t="s">
        <v>37</v>
      </c>
      <c r="J96">
        <v>371</v>
      </c>
      <c r="K96">
        <v>0.73298611111111112</v>
      </c>
      <c r="L96">
        <f>Table1[[#This Row],[Hour4-Spk/sec]]-Table1[[#This Row],[Hour1-Spk/sec]]</f>
        <v>-0.42333333333333345</v>
      </c>
      <c r="M96">
        <v>18.730369469860438</v>
      </c>
      <c r="N96">
        <v>0.90638888888888902</v>
      </c>
      <c r="O96">
        <v>19.950327218017762</v>
      </c>
      <c r="P96">
        <v>0.80638888888888882</v>
      </c>
      <c r="Q96">
        <v>19.098303002223755</v>
      </c>
      <c r="R96">
        <v>0.73611111111111116</v>
      </c>
      <c r="S96">
        <v>22.361883664897491</v>
      </c>
      <c r="T96">
        <v>0.48305555555555557</v>
      </c>
      <c r="U96">
        <v>11.507695249423193</v>
      </c>
      <c r="V96">
        <v>1.3993583339224642</v>
      </c>
      <c r="W96">
        <v>1.3380324782608697</v>
      </c>
      <c r="X96">
        <v>0.90638888888888902</v>
      </c>
      <c r="Y96">
        <v>15</v>
      </c>
      <c r="Z96">
        <v>0.80638888888888882</v>
      </c>
      <c r="AA96">
        <v>44</v>
      </c>
      <c r="AB96">
        <v>0.73611111111111116</v>
      </c>
      <c r="AC96">
        <v>99</v>
      </c>
      <c r="AD96">
        <v>0.48305555555555557</v>
      </c>
      <c r="AE96">
        <v>140</v>
      </c>
      <c r="AF96">
        <v>18.730369469860438</v>
      </c>
      <c r="AG96" s="2">
        <v>2.6845493640163758</v>
      </c>
      <c r="AH96">
        <v>2.6847479595261365E-2</v>
      </c>
      <c r="AI96">
        <f>1/Table1[[#This Row],[Avg MeanISIinBurst]]</f>
        <v>37.247444269461404</v>
      </c>
      <c r="AJ96">
        <v>74.732362141454587</v>
      </c>
      <c r="AK96">
        <v>5.0043106202014923E-2</v>
      </c>
      <c r="AL96">
        <v>107.34253632137433</v>
      </c>
      <c r="AM96">
        <v>5.6666666666666685E-2</v>
      </c>
      <c r="AN96" t="b">
        <v>1</v>
      </c>
      <c r="AO96" t="b">
        <v>1</v>
      </c>
    </row>
    <row r="97" spans="1:41" hidden="1" x14ac:dyDescent="0.3">
      <c r="A97" t="s">
        <v>96</v>
      </c>
      <c r="B97">
        <v>17</v>
      </c>
      <c r="C97">
        <v>6</v>
      </c>
      <c r="D97" t="s">
        <v>66</v>
      </c>
      <c r="E97" t="s">
        <v>36</v>
      </c>
      <c r="F97">
        <v>1</v>
      </c>
      <c r="G97" t="str">
        <f>IF(Table1[[#This Row],[Ethanol Day]]&lt;9,"Early",IF(Table1[[#This Row],[Ethanol Day]]&gt;16,"Late","Mid"))</f>
        <v>Early</v>
      </c>
      <c r="H97" t="s">
        <v>40</v>
      </c>
      <c r="I97" t="s">
        <v>42</v>
      </c>
      <c r="J97">
        <v>371</v>
      </c>
      <c r="K97">
        <v>3.1939078282828284</v>
      </c>
      <c r="L97">
        <f>Table1[[#This Row],[Hour4-Spk/sec]]-Table1[[#This Row],[Hour1-Spk/sec]]</f>
        <v>-1.0602020202020199</v>
      </c>
      <c r="M97">
        <v>29.904174933132825</v>
      </c>
      <c r="N97">
        <v>4.0811111111111105</v>
      </c>
      <c r="O97">
        <v>37.308729336780118</v>
      </c>
      <c r="P97">
        <v>2.7547222222222221</v>
      </c>
      <c r="Q97">
        <v>26.21931286111872</v>
      </c>
      <c r="R97">
        <v>2.9188888888888891</v>
      </c>
      <c r="S97">
        <v>27.64161228472506</v>
      </c>
      <c r="T97">
        <v>3.0209090909090905</v>
      </c>
      <c r="U97">
        <v>28.314578915068719</v>
      </c>
      <c r="V97">
        <v>1.1004071313001123</v>
      </c>
      <c r="W97">
        <v>0.31197741458782358</v>
      </c>
      <c r="X97">
        <v>4.0811111111111105</v>
      </c>
      <c r="Y97">
        <v>15</v>
      </c>
      <c r="Z97">
        <v>2.7547222222222221</v>
      </c>
      <c r="AA97">
        <v>44</v>
      </c>
      <c r="AB97">
        <v>2.9188888888888891</v>
      </c>
      <c r="AC97">
        <v>99</v>
      </c>
      <c r="AD97">
        <v>3.0209090909090905</v>
      </c>
      <c r="AE97">
        <v>140</v>
      </c>
      <c r="AF97">
        <v>29.904174933132825</v>
      </c>
      <c r="AG97">
        <v>2.504184467143435</v>
      </c>
      <c r="AH97">
        <v>2.9074135022825447E-2</v>
      </c>
      <c r="AI97" s="1">
        <f>1/Table1[[#This Row],[Avg MeanISIinBurst]]</f>
        <v>34.394832355800872</v>
      </c>
      <c r="AJ97">
        <v>91.390312813399618</v>
      </c>
      <c r="AK97">
        <v>4.9288371384283859E-2</v>
      </c>
      <c r="AL97">
        <v>113.8279803373259</v>
      </c>
      <c r="AM97">
        <v>0.39404255319148934</v>
      </c>
      <c r="AN97" t="b">
        <v>1</v>
      </c>
      <c r="AO97" t="b">
        <v>1</v>
      </c>
    </row>
    <row r="98" spans="1:41" hidden="1" x14ac:dyDescent="0.3">
      <c r="A98" t="s">
        <v>96</v>
      </c>
      <c r="B98">
        <v>17</v>
      </c>
      <c r="C98">
        <v>7</v>
      </c>
      <c r="D98" t="s">
        <v>97</v>
      </c>
      <c r="E98" t="s">
        <v>36</v>
      </c>
      <c r="F98">
        <v>1</v>
      </c>
      <c r="G98" t="str">
        <f>IF(Table1[[#This Row],[Ethanol Day]]&lt;9,"Early",IF(Table1[[#This Row],[Ethanol Day]]&gt;16,"Late","Mid"))</f>
        <v>Early</v>
      </c>
      <c r="H98" t="s">
        <v>37</v>
      </c>
      <c r="I98" t="s">
        <v>42</v>
      </c>
      <c r="J98">
        <v>371</v>
      </c>
      <c r="K98">
        <v>0.5066761363636364</v>
      </c>
      <c r="L98">
        <f>Table1[[#This Row],[Hour4-Spk/sec]]-Table1[[#This Row],[Hour1-Spk/sec]]</f>
        <v>-0.65023989898989909</v>
      </c>
      <c r="M98">
        <v>31.50669061982487</v>
      </c>
      <c r="N98">
        <v>0.87569444444444455</v>
      </c>
      <c r="O98">
        <v>33.137276803151529</v>
      </c>
      <c r="P98">
        <v>0.49638888888888894</v>
      </c>
      <c r="Q98">
        <v>40.685212730083016</v>
      </c>
      <c r="R98">
        <v>0.42916666666666664</v>
      </c>
      <c r="S98">
        <v>40.720456893258742</v>
      </c>
      <c r="T98">
        <v>0.22545454545454546</v>
      </c>
      <c r="U98">
        <v>9.811789836106918</v>
      </c>
      <c r="V98">
        <v>1.7446120112183714</v>
      </c>
      <c r="W98">
        <v>1.7999532535089877</v>
      </c>
      <c r="X98">
        <v>0.87569444444444455</v>
      </c>
      <c r="Y98">
        <v>15</v>
      </c>
      <c r="Z98">
        <v>0.49638888888888894</v>
      </c>
      <c r="AA98">
        <v>44</v>
      </c>
      <c r="AB98">
        <v>0.42916666666666664</v>
      </c>
      <c r="AC98">
        <v>99</v>
      </c>
      <c r="AD98">
        <v>0.22545454545454546</v>
      </c>
      <c r="AE98">
        <v>140</v>
      </c>
      <c r="AF98">
        <v>31.50669061982487</v>
      </c>
      <c r="AG98">
        <v>2.36322566230259</v>
      </c>
      <c r="AH98">
        <v>1.7461517272888135E-2</v>
      </c>
      <c r="AI98">
        <f>1/Table1[[#This Row],[Avg MeanISIinBurst]]</f>
        <v>57.268791959600428</v>
      </c>
      <c r="AJ98">
        <v>117.21885864896451</v>
      </c>
      <c r="AK98">
        <v>2.6267247182140151E-2</v>
      </c>
      <c r="AL98">
        <v>190.32928174138226</v>
      </c>
      <c r="AM98">
        <v>7.1884057971014506E-2</v>
      </c>
      <c r="AN98" t="b">
        <v>1</v>
      </c>
      <c r="AO98" t="b">
        <v>1</v>
      </c>
    </row>
    <row r="99" spans="1:41" hidden="1" x14ac:dyDescent="0.3">
      <c r="A99" t="s">
        <v>96</v>
      </c>
      <c r="B99">
        <v>17</v>
      </c>
      <c r="C99">
        <v>8</v>
      </c>
      <c r="D99" t="s">
        <v>72</v>
      </c>
      <c r="E99" t="s">
        <v>36</v>
      </c>
      <c r="F99">
        <v>1</v>
      </c>
      <c r="G99" t="str">
        <f>IF(Table1[[#This Row],[Ethanol Day]]&lt;9,"Early",IF(Table1[[#This Row],[Ethanol Day]]&gt;16,"Late","Mid"))</f>
        <v>Early</v>
      </c>
      <c r="H99" t="s">
        <v>40</v>
      </c>
      <c r="I99" t="s">
        <v>37</v>
      </c>
      <c r="J99">
        <v>371</v>
      </c>
      <c r="K99">
        <v>0.81607638888888889</v>
      </c>
      <c r="L99">
        <f>Table1[[#This Row],[Hour4-Spk/sec]]-Table1[[#This Row],[Hour1-Spk/sec]]</f>
        <v>-0.25555555555555576</v>
      </c>
      <c r="M99">
        <v>14.726832889320503</v>
      </c>
      <c r="N99">
        <v>0.99305555555555569</v>
      </c>
      <c r="O99">
        <v>16.683466016311055</v>
      </c>
      <c r="P99">
        <v>0.76694444444444443</v>
      </c>
      <c r="Q99">
        <v>13.879341779514268</v>
      </c>
      <c r="R99">
        <v>0.76680555555555563</v>
      </c>
      <c r="S99">
        <v>13.678455574295169</v>
      </c>
      <c r="T99">
        <v>0.73749999999999993</v>
      </c>
      <c r="U99">
        <v>14.549077515227188</v>
      </c>
      <c r="V99">
        <v>1.07791516819374</v>
      </c>
      <c r="W99">
        <v>1.1969390774711326</v>
      </c>
      <c r="X99">
        <v>0.99305555555555569</v>
      </c>
      <c r="Y99">
        <v>15</v>
      </c>
      <c r="Z99">
        <v>0.76694444444444443</v>
      </c>
      <c r="AA99">
        <v>44</v>
      </c>
      <c r="AB99">
        <v>0.76680555555555563</v>
      </c>
      <c r="AC99">
        <v>99</v>
      </c>
      <c r="AD99">
        <v>0.73749999999999993</v>
      </c>
      <c r="AE99">
        <v>140</v>
      </c>
      <c r="AF99">
        <v>14.726832889320503</v>
      </c>
      <c r="AG99">
        <v>2.1952355456729089</v>
      </c>
      <c r="AH99">
        <v>1.968084481768784E-2</v>
      </c>
      <c r="AI99">
        <f>1/Table1[[#This Row],[Avg MeanISIinBurst]]</f>
        <v>50.810826936721043</v>
      </c>
      <c r="AJ99">
        <v>137.01077496222686</v>
      </c>
      <c r="AK99">
        <v>2.4473514252417297E-2</v>
      </c>
      <c r="AL99">
        <v>219.77376187386031</v>
      </c>
      <c r="AM99">
        <v>5.5999999999999987E-2</v>
      </c>
      <c r="AN99" t="b">
        <v>1</v>
      </c>
      <c r="AO99" t="b">
        <v>1</v>
      </c>
    </row>
    <row r="100" spans="1:41" hidden="1" x14ac:dyDescent="0.3">
      <c r="A100" t="s">
        <v>96</v>
      </c>
      <c r="B100">
        <v>17</v>
      </c>
      <c r="C100">
        <v>9</v>
      </c>
      <c r="D100" t="s">
        <v>98</v>
      </c>
      <c r="E100" t="s">
        <v>36</v>
      </c>
      <c r="F100">
        <v>1</v>
      </c>
      <c r="G100" t="str">
        <f>IF(Table1[[#This Row],[Ethanol Day]]&lt;9,"Early",IF(Table1[[#This Row],[Ethanol Day]]&gt;16,"Late","Mid"))</f>
        <v>Early</v>
      </c>
      <c r="H100" t="s">
        <v>37</v>
      </c>
      <c r="I100" t="s">
        <v>42</v>
      </c>
      <c r="J100">
        <v>371</v>
      </c>
      <c r="K100">
        <v>0.24390151515151517</v>
      </c>
      <c r="L100">
        <f>Table1[[#This Row],[Hour4-Spk/sec]]-Table1[[#This Row],[Hour1-Spk/sec]]</f>
        <v>-0.14189393939393941</v>
      </c>
      <c r="M100">
        <v>49.847694028879928</v>
      </c>
      <c r="N100">
        <v>0.32083333333333336</v>
      </c>
      <c r="O100">
        <v>55.940934666558654</v>
      </c>
      <c r="P100">
        <v>0.22777777777777775</v>
      </c>
      <c r="Q100">
        <v>49.860242416028292</v>
      </c>
      <c r="R100">
        <v>0.24805555555555561</v>
      </c>
      <c r="S100">
        <v>47.875085517008912</v>
      </c>
      <c r="T100">
        <v>0.17893939393939395</v>
      </c>
      <c r="U100">
        <v>44.119002219969389</v>
      </c>
      <c r="V100">
        <v>2.9762931512535498</v>
      </c>
      <c r="W100">
        <v>3.375224583815029</v>
      </c>
      <c r="X100">
        <v>0.32083333333333336</v>
      </c>
      <c r="Y100">
        <v>15</v>
      </c>
      <c r="Z100">
        <v>0.22777777777777775</v>
      </c>
      <c r="AA100">
        <v>44</v>
      </c>
      <c r="AB100">
        <v>0.24805555555555561</v>
      </c>
      <c r="AC100">
        <v>99</v>
      </c>
      <c r="AD100">
        <v>0.17893939393939395</v>
      </c>
      <c r="AE100">
        <v>140</v>
      </c>
      <c r="AF100">
        <v>49.847694028879928</v>
      </c>
      <c r="AG100">
        <v>2.5064103995810116</v>
      </c>
      <c r="AH100">
        <v>1.2018527223064344E-2</v>
      </c>
      <c r="AI100">
        <f>1/Table1[[#This Row],[Avg MeanISIinBurst]]</f>
        <v>83.204870400504163</v>
      </c>
      <c r="AJ100">
        <v>210.60448597765426</v>
      </c>
      <c r="AK100">
        <v>2.2992488601244501E-2</v>
      </c>
      <c r="AL100">
        <v>317.42790123810488</v>
      </c>
      <c r="AM100">
        <v>4.9922480620155044E-2</v>
      </c>
      <c r="AN100" t="b">
        <v>1</v>
      </c>
      <c r="AO100" t="b">
        <v>1</v>
      </c>
    </row>
    <row r="101" spans="1:41" hidden="1" x14ac:dyDescent="0.3">
      <c r="A101" t="s">
        <v>96</v>
      </c>
      <c r="B101">
        <v>17</v>
      </c>
      <c r="C101">
        <v>11</v>
      </c>
      <c r="D101" t="s">
        <v>74</v>
      </c>
      <c r="E101" t="s">
        <v>36</v>
      </c>
      <c r="F101">
        <v>1</v>
      </c>
      <c r="G101" t="str">
        <f>IF(Table1[[#This Row],[Ethanol Day]]&lt;9,"Early",IF(Table1[[#This Row],[Ethanol Day]]&gt;16,"Late","Mid"))</f>
        <v>Early</v>
      </c>
      <c r="H101" t="s">
        <v>40</v>
      </c>
      <c r="I101" t="s">
        <v>42</v>
      </c>
      <c r="J101">
        <v>371</v>
      </c>
      <c r="K101">
        <v>1.6761237373737374</v>
      </c>
      <c r="L101">
        <f>Table1[[#This Row],[Hour4-Spk/sec]]-Table1[[#This Row],[Hour1-Spk/sec]]</f>
        <v>-0.51383838383838421</v>
      </c>
      <c r="M101">
        <v>18.131583652221234</v>
      </c>
      <c r="N101">
        <v>2.2477777777777779</v>
      </c>
      <c r="O101">
        <v>24.464930616768566</v>
      </c>
      <c r="P101">
        <v>1.3277777777777777</v>
      </c>
      <c r="Q101">
        <v>13.422776607601756</v>
      </c>
      <c r="R101">
        <v>1.3950000000000002</v>
      </c>
      <c r="S101">
        <v>14.709286875363004</v>
      </c>
      <c r="T101">
        <v>1.7339393939393937</v>
      </c>
      <c r="U101">
        <v>19.946662202851865</v>
      </c>
      <c r="V101">
        <v>1.1255514204694679</v>
      </c>
      <c r="W101">
        <v>0.58354730072246841</v>
      </c>
      <c r="X101">
        <v>2.2477777777777779</v>
      </c>
      <c r="Y101">
        <v>15</v>
      </c>
      <c r="Z101">
        <v>1.3277777777777777</v>
      </c>
      <c r="AA101">
        <v>44</v>
      </c>
      <c r="AB101">
        <v>1.3950000000000002</v>
      </c>
      <c r="AC101">
        <v>99</v>
      </c>
      <c r="AD101">
        <v>1.7339393939393937</v>
      </c>
      <c r="AE101">
        <v>140</v>
      </c>
      <c r="AF101">
        <v>18.131583652221234</v>
      </c>
      <c r="AG101">
        <v>2.2369473881971373</v>
      </c>
      <c r="AH101">
        <v>2.7091574761480133E-2</v>
      </c>
      <c r="AI101" s="1">
        <f>1/Table1[[#This Row],[Avg MeanISIinBurst]]</f>
        <v>36.91184468987899</v>
      </c>
      <c r="AJ101">
        <v>77.483737286482551</v>
      </c>
      <c r="AK101">
        <v>3.6182653892856145E-2</v>
      </c>
      <c r="AL101">
        <v>124.85173839127326</v>
      </c>
      <c r="AM101">
        <v>0.1454074074074074</v>
      </c>
      <c r="AN101" t="b">
        <v>1</v>
      </c>
      <c r="AO101" t="b">
        <v>1</v>
      </c>
    </row>
    <row r="102" spans="1:41" x14ac:dyDescent="0.3">
      <c r="A102" t="s">
        <v>96</v>
      </c>
      <c r="B102">
        <v>17</v>
      </c>
      <c r="C102">
        <v>12</v>
      </c>
      <c r="D102" t="s">
        <v>99</v>
      </c>
      <c r="E102" t="s">
        <v>36</v>
      </c>
      <c r="F102">
        <v>1</v>
      </c>
      <c r="G102" t="str">
        <f>IF(Table1[[#This Row],[Ethanol Day]]&lt;9,"Early",IF(Table1[[#This Row],[Ethanol Day]]&gt;16,"Late","Mid"))</f>
        <v>Early</v>
      </c>
      <c r="H102" t="s">
        <v>37</v>
      </c>
      <c r="I102" t="s">
        <v>37</v>
      </c>
      <c r="J102">
        <v>371</v>
      </c>
      <c r="K102">
        <v>0.62329861111111107</v>
      </c>
      <c r="L102">
        <f>Table1[[#This Row],[Hour4-Spk/sec]]-Table1[[#This Row],[Hour1-Spk/sec]]</f>
        <v>-1.9999999999999907E-2</v>
      </c>
      <c r="M102">
        <v>8.6421894854703094</v>
      </c>
      <c r="N102">
        <v>0.5363888888888888</v>
      </c>
      <c r="O102">
        <v>8.9080788251354637</v>
      </c>
      <c r="P102">
        <v>0.68777777777777771</v>
      </c>
      <c r="Q102">
        <v>7.8677986620210172</v>
      </c>
      <c r="R102">
        <v>0.75263888888888897</v>
      </c>
      <c r="S102">
        <v>10.379678580047241</v>
      </c>
      <c r="T102">
        <v>0.5163888888888889</v>
      </c>
      <c r="U102">
        <v>7.3890301165261381</v>
      </c>
      <c r="V102">
        <v>1.1330757207331761</v>
      </c>
      <c r="W102">
        <v>1.5860981474449387</v>
      </c>
      <c r="X102">
        <v>0.5363888888888888</v>
      </c>
      <c r="Y102">
        <v>15</v>
      </c>
      <c r="Z102">
        <v>0.68777777777777771</v>
      </c>
      <c r="AA102">
        <v>44</v>
      </c>
      <c r="AB102">
        <v>0.75263888888888897</v>
      </c>
      <c r="AC102">
        <v>99</v>
      </c>
      <c r="AD102">
        <v>0.5163888888888889</v>
      </c>
      <c r="AE102">
        <v>140</v>
      </c>
      <c r="AF102">
        <v>8.6421894854703094</v>
      </c>
      <c r="AG102" s="2">
        <v>2.1459200984200981</v>
      </c>
      <c r="AH102">
        <v>2.568091764870931E-2</v>
      </c>
      <c r="AI102">
        <f>1/Table1[[#This Row],[Avg MeanISIinBurst]]</f>
        <v>38.939418508289123</v>
      </c>
      <c r="AJ102">
        <v>74.744677032705013</v>
      </c>
      <c r="AK102">
        <v>3.0630251109992724E-2</v>
      </c>
      <c r="AL102">
        <v>122.21192801685098</v>
      </c>
      <c r="AM102">
        <v>2.614814814814816E-2</v>
      </c>
      <c r="AN102" t="b">
        <v>1</v>
      </c>
      <c r="AO102" t="b">
        <v>1</v>
      </c>
    </row>
    <row r="103" spans="1:41" x14ac:dyDescent="0.3">
      <c r="A103" t="s">
        <v>100</v>
      </c>
      <c r="B103">
        <v>18</v>
      </c>
      <c r="C103">
        <v>1</v>
      </c>
      <c r="D103" t="s">
        <v>61</v>
      </c>
      <c r="E103" t="s">
        <v>36</v>
      </c>
      <c r="F103">
        <v>1</v>
      </c>
      <c r="G103" t="str">
        <f>IF(Table1[[#This Row],[Ethanol Day]]&lt;9,"Early",IF(Table1[[#This Row],[Ethanol Day]]&gt;16,"Late","Mid"))</f>
        <v>Early</v>
      </c>
      <c r="H103" t="s">
        <v>37</v>
      </c>
      <c r="I103" t="s">
        <v>37</v>
      </c>
      <c r="J103">
        <v>656</v>
      </c>
      <c r="K103">
        <v>0.33062500000000006</v>
      </c>
      <c r="L103">
        <f>Table1[[#This Row],[Hour4-Spk/sec]]-Table1[[#This Row],[Hour1-Spk/sec]]</f>
        <v>0.56013888888888907</v>
      </c>
      <c r="M103">
        <v>18.41642957260725</v>
      </c>
      <c r="N103">
        <v>0.28555555555555556</v>
      </c>
      <c r="O103">
        <v>15.380864365980422</v>
      </c>
      <c r="P103">
        <v>0.11347222222222221</v>
      </c>
      <c r="Q103">
        <v>15.777520333595099</v>
      </c>
      <c r="R103">
        <v>7.7777777777777779E-2</v>
      </c>
      <c r="S103">
        <v>11.623143251294513</v>
      </c>
      <c r="T103">
        <v>0.84569444444444464</v>
      </c>
      <c r="U103">
        <v>31.501761823314681</v>
      </c>
      <c r="V103">
        <v>3.6769180743665117</v>
      </c>
      <c r="W103">
        <v>2.9502603972436159</v>
      </c>
      <c r="X103">
        <v>0.28555555555555556</v>
      </c>
      <c r="Y103">
        <v>111</v>
      </c>
      <c r="Z103">
        <v>0.11347222222222221</v>
      </c>
      <c r="AA103">
        <v>196</v>
      </c>
      <c r="AB103">
        <v>7.7777777777777779E-2</v>
      </c>
      <c r="AC103">
        <v>305</v>
      </c>
      <c r="AD103">
        <v>0.84569444444444464</v>
      </c>
      <c r="AE103">
        <v>41</v>
      </c>
      <c r="AF103">
        <v>18.41642957260725</v>
      </c>
      <c r="AG103" s="2">
        <v>2.3618184752689286</v>
      </c>
      <c r="AH103">
        <v>2.1703133897300549E-2</v>
      </c>
      <c r="AI103">
        <f>1/Table1[[#This Row],[Avg MeanISIinBurst]]</f>
        <v>46.076295005689509</v>
      </c>
      <c r="AJ103">
        <v>133.77284747636452</v>
      </c>
      <c r="AK103">
        <v>3.0637679155341348E-2</v>
      </c>
      <c r="AL103">
        <v>131.8004274786872</v>
      </c>
      <c r="AM103">
        <v>3.8740740740740742E-2</v>
      </c>
      <c r="AN103" t="b">
        <v>1</v>
      </c>
      <c r="AO103" t="b">
        <v>1</v>
      </c>
    </row>
    <row r="104" spans="1:41" hidden="1" x14ac:dyDescent="0.3">
      <c r="A104" t="s">
        <v>101</v>
      </c>
      <c r="B104">
        <v>19</v>
      </c>
      <c r="C104">
        <v>1</v>
      </c>
      <c r="D104" t="s">
        <v>61</v>
      </c>
      <c r="E104" t="s">
        <v>36</v>
      </c>
      <c r="F104">
        <v>1</v>
      </c>
      <c r="G104" t="str">
        <f>IF(Table1[[#This Row],[Ethanol Day]]&lt;9,"Early",IF(Table1[[#This Row],[Ethanol Day]]&gt;16,"Late","Mid"))</f>
        <v>Early</v>
      </c>
      <c r="H104" t="s">
        <v>40</v>
      </c>
      <c r="I104" t="s">
        <v>37</v>
      </c>
      <c r="J104">
        <v>1037</v>
      </c>
      <c r="K104">
        <v>0.66093749999999996</v>
      </c>
      <c r="L104">
        <f>Table1[[#This Row],[Hour4-Spk/sec]]-Table1[[#This Row],[Hour1-Spk/sec]]</f>
        <v>-0.82472222222222213</v>
      </c>
      <c r="M104">
        <v>20.585561646432495</v>
      </c>
      <c r="N104">
        <v>0.97861111111111099</v>
      </c>
      <c r="O104">
        <v>22.554782733931869</v>
      </c>
      <c r="P104">
        <v>0.74513888888888891</v>
      </c>
      <c r="Q104">
        <v>18.634298415091681</v>
      </c>
      <c r="R104">
        <v>0.76611111111111108</v>
      </c>
      <c r="S104">
        <v>21.217559193368142</v>
      </c>
      <c r="T104">
        <v>0.15388888888888888</v>
      </c>
      <c r="U104">
        <v>18.635229763130468</v>
      </c>
      <c r="V104">
        <v>1.4134638117611056</v>
      </c>
      <c r="W104">
        <v>1.2250936838802222</v>
      </c>
      <c r="X104">
        <v>0.97861111111111099</v>
      </c>
      <c r="Y104">
        <v>203</v>
      </c>
      <c r="Z104">
        <v>0.74513888888888891</v>
      </c>
      <c r="AA104">
        <v>279</v>
      </c>
      <c r="AB104">
        <v>0.76611111111111108</v>
      </c>
      <c r="AC104">
        <v>272</v>
      </c>
      <c r="AD104">
        <v>0.15388888888888888</v>
      </c>
      <c r="AE104">
        <v>121</v>
      </c>
      <c r="AF104">
        <v>20.585561646432495</v>
      </c>
      <c r="AG104">
        <v>2.2283461698729874</v>
      </c>
      <c r="AH104">
        <v>2.1917374963652553E-2</v>
      </c>
      <c r="AI104">
        <f>1/Table1[[#This Row],[Avg MeanISIinBurst]]</f>
        <v>45.625901900131062</v>
      </c>
      <c r="AJ104">
        <v>97.915043605770038</v>
      </c>
      <c r="AK104">
        <v>2.8583085913771723E-2</v>
      </c>
      <c r="AL104">
        <v>149.09994656992282</v>
      </c>
      <c r="AM104">
        <v>7.7416666666666675E-2</v>
      </c>
      <c r="AN104" t="b">
        <v>1</v>
      </c>
      <c r="AO104" t="b">
        <v>1</v>
      </c>
    </row>
    <row r="105" spans="1:41" x14ac:dyDescent="0.3">
      <c r="A105" t="s">
        <v>101</v>
      </c>
      <c r="B105">
        <v>19</v>
      </c>
      <c r="C105">
        <v>2</v>
      </c>
      <c r="D105" t="s">
        <v>78</v>
      </c>
      <c r="E105" t="s">
        <v>36</v>
      </c>
      <c r="F105">
        <v>1</v>
      </c>
      <c r="G105" t="str">
        <f>IF(Table1[[#This Row],[Ethanol Day]]&lt;9,"Early",IF(Table1[[#This Row],[Ethanol Day]]&gt;16,"Late","Mid"))</f>
        <v>Early</v>
      </c>
      <c r="H105" t="s">
        <v>37</v>
      </c>
      <c r="I105" t="s">
        <v>37</v>
      </c>
      <c r="J105">
        <v>1037</v>
      </c>
      <c r="K105">
        <v>5.1215277777777769E-2</v>
      </c>
      <c r="L105">
        <f>Table1[[#This Row],[Hour4-Spk/sec]]-Table1[[#This Row],[Hour1-Spk/sec]]</f>
        <v>-0.17833333333333332</v>
      </c>
      <c r="M105">
        <v>35.355598735159404</v>
      </c>
      <c r="N105">
        <v>0.12527777777777777</v>
      </c>
      <c r="O105">
        <v>43.111632163852882</v>
      </c>
      <c r="P105">
        <v>3.9305555555555552E-2</v>
      </c>
      <c r="Q105">
        <v>28.662698412698411</v>
      </c>
      <c r="R105">
        <v>9.3333333333333324E-2</v>
      </c>
      <c r="S105">
        <v>32.971349069747241</v>
      </c>
      <c r="T105">
        <v>-5.3055555555555557E-2</v>
      </c>
      <c r="U105">
        <v>35.766865079365083</v>
      </c>
      <c r="V105">
        <v>2.0280647012810942</v>
      </c>
      <c r="W105">
        <v>10.812011347376787</v>
      </c>
      <c r="X105">
        <v>0.12527777777777777</v>
      </c>
      <c r="Y105">
        <v>203</v>
      </c>
      <c r="Z105">
        <v>3.9305555555555552E-2</v>
      </c>
      <c r="AA105">
        <v>279</v>
      </c>
      <c r="AB105">
        <v>9.3333333333333324E-2</v>
      </c>
      <c r="AC105">
        <v>272</v>
      </c>
      <c r="AD105">
        <v>-5.3055555555555557E-2</v>
      </c>
      <c r="AE105">
        <v>121</v>
      </c>
      <c r="AF105">
        <v>35.355598735159404</v>
      </c>
      <c r="AG105" s="2">
        <v>2.3215932459353508</v>
      </c>
      <c r="AH105">
        <v>1.6682109453655506E-2</v>
      </c>
      <c r="AI105">
        <f>1/Table1[[#This Row],[Avg MeanISIinBurst]]</f>
        <v>59.94445743076411</v>
      </c>
      <c r="AJ105">
        <v>91.023455233919961</v>
      </c>
      <c r="AK105">
        <v>2.3149579999649561E-2</v>
      </c>
      <c r="AL105">
        <v>149.91862773941497</v>
      </c>
      <c r="AM105">
        <v>1.5750000000000004E-2</v>
      </c>
      <c r="AN105" t="b">
        <v>1</v>
      </c>
      <c r="AO105" t="b">
        <v>1</v>
      </c>
    </row>
    <row r="106" spans="1:41" hidden="1" x14ac:dyDescent="0.3">
      <c r="A106" t="s">
        <v>101</v>
      </c>
      <c r="B106">
        <v>19</v>
      </c>
      <c r="C106">
        <v>3</v>
      </c>
      <c r="D106" t="s">
        <v>65</v>
      </c>
      <c r="E106" t="s">
        <v>36</v>
      </c>
      <c r="F106">
        <v>1</v>
      </c>
      <c r="G106" t="str">
        <f>IF(Table1[[#This Row],[Ethanol Day]]&lt;9,"Early",IF(Table1[[#This Row],[Ethanol Day]]&gt;16,"Late","Mid"))</f>
        <v>Early</v>
      </c>
      <c r="H106" t="s">
        <v>38</v>
      </c>
      <c r="I106" t="s">
        <v>37</v>
      </c>
      <c r="J106">
        <v>1037</v>
      </c>
      <c r="K106">
        <v>2.8698263888888889</v>
      </c>
      <c r="L106">
        <f>Table1[[#This Row],[Hour4-Spk/sec]]-Table1[[#This Row],[Hour1-Spk/sec]]</f>
        <v>-2.4793055555555554</v>
      </c>
      <c r="M106">
        <v>44.10102946238267</v>
      </c>
      <c r="N106">
        <v>3.5084722222222222</v>
      </c>
      <c r="O106">
        <v>45.566358268281377</v>
      </c>
      <c r="P106">
        <v>3.4674999999999998</v>
      </c>
      <c r="Q106">
        <v>40.756018247991214</v>
      </c>
      <c r="R106">
        <v>3.4741666666666671</v>
      </c>
      <c r="S106">
        <v>41.845245203108952</v>
      </c>
      <c r="T106">
        <v>1.0291666666666668</v>
      </c>
      <c r="U106">
        <v>52.616184265565387</v>
      </c>
      <c r="V106">
        <v>1.7179569174848373</v>
      </c>
      <c r="W106">
        <v>0.28052665000410576</v>
      </c>
      <c r="X106">
        <v>3.5084722222222222</v>
      </c>
      <c r="Y106">
        <v>203</v>
      </c>
      <c r="Z106">
        <v>3.4674999999999998</v>
      </c>
      <c r="AA106">
        <v>279</v>
      </c>
      <c r="AB106">
        <v>3.4741666666666671</v>
      </c>
      <c r="AC106">
        <v>272</v>
      </c>
      <c r="AD106">
        <v>1.0291666666666668</v>
      </c>
      <c r="AE106">
        <v>121</v>
      </c>
      <c r="AF106">
        <v>44.10102946238267</v>
      </c>
      <c r="AG106">
        <v>3.4427108819962955</v>
      </c>
      <c r="AH106">
        <v>3.1544951888818534E-2</v>
      </c>
      <c r="AI106">
        <f>1/Table1[[#This Row],[Avg MeanISIinBurst]]</f>
        <v>31.700793316297982</v>
      </c>
      <c r="AJ106">
        <v>67.78843796987023</v>
      </c>
      <c r="AK106">
        <v>7.76866880738665E-2</v>
      </c>
      <c r="AL106">
        <v>69.167183466121671</v>
      </c>
      <c r="AM106">
        <v>0.47544715447154468</v>
      </c>
      <c r="AN106" t="b">
        <v>1</v>
      </c>
      <c r="AO106" t="b">
        <v>1</v>
      </c>
    </row>
    <row r="107" spans="1:41" x14ac:dyDescent="0.3">
      <c r="A107" t="s">
        <v>101</v>
      </c>
      <c r="B107">
        <v>19</v>
      </c>
      <c r="C107">
        <v>4</v>
      </c>
      <c r="D107" t="s">
        <v>70</v>
      </c>
      <c r="E107" t="s">
        <v>36</v>
      </c>
      <c r="F107">
        <v>1</v>
      </c>
      <c r="G107" t="str">
        <f>IF(Table1[[#This Row],[Ethanol Day]]&lt;9,"Early",IF(Table1[[#This Row],[Ethanol Day]]&gt;16,"Late","Mid"))</f>
        <v>Early</v>
      </c>
      <c r="H107" t="s">
        <v>37</v>
      </c>
      <c r="I107" t="s">
        <v>37</v>
      </c>
      <c r="J107">
        <v>1037</v>
      </c>
      <c r="K107">
        <v>0.23930555555555558</v>
      </c>
      <c r="L107">
        <f>Table1[[#This Row],[Hour4-Spk/sec]]-Table1[[#This Row],[Hour1-Spk/sec]]</f>
        <v>-0.26861111111111102</v>
      </c>
      <c r="M107">
        <v>30.161579118108513</v>
      </c>
      <c r="N107">
        <v>0.31749999999999995</v>
      </c>
      <c r="O107">
        <v>28.78433602971478</v>
      </c>
      <c r="P107">
        <v>0.2779166666666667</v>
      </c>
      <c r="Q107">
        <v>30.194227066835229</v>
      </c>
      <c r="R107">
        <v>0.31291666666666668</v>
      </c>
      <c r="S107">
        <v>30.23860965659145</v>
      </c>
      <c r="T107">
        <v>4.8888888888888905E-2</v>
      </c>
      <c r="U107">
        <v>32.714988068344987</v>
      </c>
      <c r="V107">
        <v>1.7851741020567637</v>
      </c>
      <c r="W107">
        <v>3.2725955847112389</v>
      </c>
      <c r="X107">
        <v>0.31749999999999995</v>
      </c>
      <c r="Y107">
        <v>203</v>
      </c>
      <c r="Z107">
        <v>0.2779166666666667</v>
      </c>
      <c r="AA107">
        <v>279</v>
      </c>
      <c r="AB107">
        <v>0.31291666666666668</v>
      </c>
      <c r="AC107">
        <v>272</v>
      </c>
      <c r="AD107">
        <v>4.8888888888888905E-2</v>
      </c>
      <c r="AE107">
        <v>121</v>
      </c>
      <c r="AF107">
        <v>30.161579118108513</v>
      </c>
      <c r="AG107" s="2">
        <v>2.374594010070596</v>
      </c>
      <c r="AH107">
        <v>1.9733749998406037E-2</v>
      </c>
      <c r="AI107">
        <f>1/Table1[[#This Row],[Avg MeanISIinBurst]]</f>
        <v>50.674605692317648</v>
      </c>
      <c r="AJ107">
        <v>91.547284989620351</v>
      </c>
      <c r="AK107">
        <v>2.8204718986302967E-2</v>
      </c>
      <c r="AL107">
        <v>137.61589930746896</v>
      </c>
      <c r="AM107">
        <v>3.9833333333333332E-2</v>
      </c>
      <c r="AN107" t="b">
        <v>1</v>
      </c>
      <c r="AO107" t="b">
        <v>1</v>
      </c>
    </row>
    <row r="108" spans="1:41" x14ac:dyDescent="0.3">
      <c r="A108" t="s">
        <v>101</v>
      </c>
      <c r="B108">
        <v>19</v>
      </c>
      <c r="C108">
        <v>5</v>
      </c>
      <c r="D108" t="s">
        <v>66</v>
      </c>
      <c r="E108" t="s">
        <v>36</v>
      </c>
      <c r="F108">
        <v>1</v>
      </c>
      <c r="G108" t="str">
        <f>IF(Table1[[#This Row],[Ethanol Day]]&lt;9,"Early",IF(Table1[[#This Row],[Ethanol Day]]&gt;16,"Late","Mid"))</f>
        <v>Early</v>
      </c>
      <c r="H108" t="s">
        <v>37</v>
      </c>
      <c r="I108" t="s">
        <v>37</v>
      </c>
      <c r="J108">
        <v>1037</v>
      </c>
      <c r="K108">
        <v>0.24305555555555552</v>
      </c>
      <c r="L108">
        <f>Table1[[#This Row],[Hour4-Spk/sec]]-Table1[[#This Row],[Hour1-Spk/sec]]</f>
        <v>-0.91194444444444422</v>
      </c>
      <c r="M108">
        <v>26.530819640273148</v>
      </c>
      <c r="N108">
        <v>0.59055555555555539</v>
      </c>
      <c r="O108">
        <v>32.186367670777543</v>
      </c>
      <c r="P108">
        <v>0.18402777777777779</v>
      </c>
      <c r="Q108">
        <v>17.40334883487408</v>
      </c>
      <c r="R108">
        <v>0.51902777777777787</v>
      </c>
      <c r="S108">
        <v>24.847952592639672</v>
      </c>
      <c r="T108">
        <v>-0.32138888888888889</v>
      </c>
      <c r="U108">
        <v>31.996186041357685</v>
      </c>
      <c r="V108">
        <v>2.2415398603961583</v>
      </c>
      <c r="W108">
        <v>2.0632429181790686</v>
      </c>
      <c r="X108">
        <v>0.59055555555555539</v>
      </c>
      <c r="Y108">
        <v>203</v>
      </c>
      <c r="Z108">
        <v>0.18402777777777779</v>
      </c>
      <c r="AA108">
        <v>279</v>
      </c>
      <c r="AB108">
        <v>0.51902777777777787</v>
      </c>
      <c r="AC108">
        <v>272</v>
      </c>
      <c r="AD108">
        <v>-0.32138888888888889</v>
      </c>
      <c r="AE108">
        <v>121</v>
      </c>
      <c r="AF108">
        <v>26.530819640273148</v>
      </c>
      <c r="AG108" s="2">
        <v>2.4866695474484395</v>
      </c>
      <c r="AH108">
        <v>1.9036350014642222E-2</v>
      </c>
      <c r="AI108">
        <f>1/Table1[[#This Row],[Avg MeanISIinBurst]]</f>
        <v>52.531078659030136</v>
      </c>
      <c r="AJ108">
        <v>118.19164167493808</v>
      </c>
      <c r="AK108">
        <v>3.0387315723537797E-2</v>
      </c>
      <c r="AL108">
        <v>163.09489081099403</v>
      </c>
      <c r="AM108">
        <v>6.6140350877192999E-2</v>
      </c>
      <c r="AN108" t="b">
        <v>1</v>
      </c>
      <c r="AO108" t="b">
        <v>1</v>
      </c>
    </row>
    <row r="109" spans="1:41" x14ac:dyDescent="0.3">
      <c r="A109" t="s">
        <v>101</v>
      </c>
      <c r="B109">
        <v>19</v>
      </c>
      <c r="C109">
        <v>6</v>
      </c>
      <c r="D109" t="s">
        <v>71</v>
      </c>
      <c r="E109" t="s">
        <v>36</v>
      </c>
      <c r="F109">
        <v>1</v>
      </c>
      <c r="G109" t="str">
        <f>IF(Table1[[#This Row],[Ethanol Day]]&lt;9,"Early",IF(Table1[[#This Row],[Ethanol Day]]&gt;16,"Late","Mid"))</f>
        <v>Early</v>
      </c>
      <c r="H109" t="s">
        <v>37</v>
      </c>
      <c r="I109" t="s">
        <v>37</v>
      </c>
      <c r="J109">
        <v>1037</v>
      </c>
      <c r="K109">
        <v>0.13958333333333331</v>
      </c>
      <c r="L109">
        <f>Table1[[#This Row],[Hour4-Spk/sec]]-Table1[[#This Row],[Hour1-Spk/sec]]</f>
        <v>-0.28013888888888888</v>
      </c>
      <c r="M109">
        <v>9.8851285271140217</v>
      </c>
      <c r="N109">
        <v>0.22361111111111109</v>
      </c>
      <c r="O109">
        <v>10.989185201213729</v>
      </c>
      <c r="P109">
        <v>0.14624999999999999</v>
      </c>
      <c r="Q109">
        <v>8.6409182303814092</v>
      </c>
      <c r="R109">
        <v>0.245</v>
      </c>
      <c r="S109">
        <v>8.7075264470549456</v>
      </c>
      <c r="T109">
        <v>-5.6527777777777809E-2</v>
      </c>
      <c r="U109">
        <v>12.550058094881743</v>
      </c>
      <c r="V109">
        <v>1.4426224370425429</v>
      </c>
      <c r="W109">
        <v>4.4439848095083034</v>
      </c>
      <c r="X109">
        <v>0.22361111111111109</v>
      </c>
      <c r="Y109">
        <v>203</v>
      </c>
      <c r="Z109">
        <v>0.14624999999999999</v>
      </c>
      <c r="AA109">
        <v>279</v>
      </c>
      <c r="AB109">
        <v>0.245</v>
      </c>
      <c r="AC109">
        <v>272</v>
      </c>
      <c r="AD109">
        <v>-5.6527777777777809E-2</v>
      </c>
      <c r="AE109">
        <v>121</v>
      </c>
      <c r="AF109">
        <v>9.8851285271140217</v>
      </c>
      <c r="AG109" s="2">
        <v>2.2116326530612245</v>
      </c>
      <c r="AH109">
        <v>2.2583816609977322E-2</v>
      </c>
      <c r="AI109">
        <f>1/Table1[[#This Row],[Avg MeanISIinBurst]]</f>
        <v>44.279495236345888</v>
      </c>
      <c r="AJ109">
        <v>106.75244124092755</v>
      </c>
      <c r="AK109">
        <v>2.7157215986402247E-2</v>
      </c>
      <c r="AL109">
        <v>146.64625018764687</v>
      </c>
      <c r="AM109">
        <v>1.0683760683760682E-2</v>
      </c>
      <c r="AN109" t="b">
        <v>1</v>
      </c>
      <c r="AO109" t="b">
        <v>1</v>
      </c>
    </row>
    <row r="110" spans="1:41" hidden="1" x14ac:dyDescent="0.3">
      <c r="A110" t="s">
        <v>101</v>
      </c>
      <c r="B110">
        <v>19</v>
      </c>
      <c r="C110">
        <v>9</v>
      </c>
      <c r="D110" t="s">
        <v>83</v>
      </c>
      <c r="E110" t="s">
        <v>36</v>
      </c>
      <c r="F110">
        <v>1</v>
      </c>
      <c r="G110" t="str">
        <f>IF(Table1[[#This Row],[Ethanol Day]]&lt;9,"Early",IF(Table1[[#This Row],[Ethanol Day]]&gt;16,"Late","Mid"))</f>
        <v>Early</v>
      </c>
      <c r="H110" t="s">
        <v>37</v>
      </c>
      <c r="I110" t="s">
        <v>62</v>
      </c>
      <c r="J110">
        <v>1037</v>
      </c>
      <c r="K110">
        <v>0.40031249999999996</v>
      </c>
      <c r="L110">
        <f>Table1[[#This Row],[Hour4-Spk/sec]]-Table1[[#This Row],[Hour1-Spk/sec]]</f>
        <v>-0.83055555555555571</v>
      </c>
      <c r="M110">
        <v>14.789706378367182</v>
      </c>
      <c r="N110">
        <v>0.70444444444444443</v>
      </c>
      <c r="O110">
        <v>16.521637816981524</v>
      </c>
      <c r="P110">
        <v>0.39902777777777776</v>
      </c>
      <c r="Q110">
        <v>9.8145636891048618</v>
      </c>
      <c r="R110">
        <v>0.62388888888888905</v>
      </c>
      <c r="S110">
        <v>14.502527681130493</v>
      </c>
      <c r="T110">
        <v>-0.12611111111111131</v>
      </c>
      <c r="U110">
        <v>20.192105377715752</v>
      </c>
      <c r="V110">
        <v>1.3826382751228923</v>
      </c>
      <c r="W110">
        <v>1.6211436365254539</v>
      </c>
      <c r="X110">
        <v>0.70444444444444443</v>
      </c>
      <c r="Y110">
        <v>203</v>
      </c>
      <c r="Z110">
        <v>0.39902777777777776</v>
      </c>
      <c r="AA110">
        <v>279</v>
      </c>
      <c r="AB110">
        <v>0.62388888888888905</v>
      </c>
      <c r="AC110">
        <v>272</v>
      </c>
      <c r="AD110">
        <v>-0.12611111111111131</v>
      </c>
      <c r="AE110">
        <v>121</v>
      </c>
      <c r="AF110">
        <v>14.789706378367182</v>
      </c>
      <c r="AG110">
        <v>2.2904349073004764</v>
      </c>
      <c r="AH110">
        <v>2.0479251121263271E-2</v>
      </c>
      <c r="AI110">
        <f>1/Table1[[#This Row],[Avg MeanISIinBurst]]</f>
        <v>48.82991053133366</v>
      </c>
      <c r="AJ110">
        <v>127.01757277716813</v>
      </c>
      <c r="AK110">
        <v>2.5775856589970197E-2</v>
      </c>
      <c r="AL110">
        <v>168.37493197911124</v>
      </c>
      <c r="AM110">
        <v>4.6916666666666669E-2</v>
      </c>
      <c r="AN110" t="b">
        <v>1</v>
      </c>
      <c r="AO110" t="b">
        <v>1</v>
      </c>
    </row>
    <row r="111" spans="1:41" x14ac:dyDescent="0.3">
      <c r="A111" t="s">
        <v>101</v>
      </c>
      <c r="B111">
        <v>19</v>
      </c>
      <c r="C111">
        <v>10</v>
      </c>
      <c r="D111" t="s">
        <v>88</v>
      </c>
      <c r="E111" t="s">
        <v>36</v>
      </c>
      <c r="F111">
        <v>1</v>
      </c>
      <c r="G111" t="str">
        <f>IF(Table1[[#This Row],[Ethanol Day]]&lt;9,"Early",IF(Table1[[#This Row],[Ethanol Day]]&gt;16,"Late","Mid"))</f>
        <v>Early</v>
      </c>
      <c r="H111" t="s">
        <v>37</v>
      </c>
      <c r="I111" t="s">
        <v>37</v>
      </c>
      <c r="J111">
        <v>1037</v>
      </c>
      <c r="K111">
        <v>7.0416666666666655E-2</v>
      </c>
      <c r="L111">
        <f>Table1[[#This Row],[Hour4-Spk/sec]]-Table1[[#This Row],[Hour1-Spk/sec]]</f>
        <v>-0.45000000000000007</v>
      </c>
      <c r="M111">
        <v>16.798124436676801</v>
      </c>
      <c r="N111">
        <v>0.22472222222222227</v>
      </c>
      <c r="O111">
        <v>16.416307607642317</v>
      </c>
      <c r="P111">
        <v>9.0833333333333321E-2</v>
      </c>
      <c r="Q111">
        <v>15.929392025044198</v>
      </c>
      <c r="R111">
        <v>0.19138888888888886</v>
      </c>
      <c r="S111">
        <v>16.556230104371107</v>
      </c>
      <c r="T111">
        <v>-0.2252777777777778</v>
      </c>
      <c r="U111">
        <v>19.49343411207818</v>
      </c>
      <c r="V111">
        <v>1.8324121857622491</v>
      </c>
      <c r="W111">
        <v>5.3018460264900664</v>
      </c>
      <c r="X111">
        <v>0.22472222222222227</v>
      </c>
      <c r="Y111">
        <v>203</v>
      </c>
      <c r="Z111">
        <v>9.0833333333333321E-2</v>
      </c>
      <c r="AA111">
        <v>279</v>
      </c>
      <c r="AB111">
        <v>0.19138888888888886</v>
      </c>
      <c r="AC111">
        <v>272</v>
      </c>
      <c r="AD111">
        <v>-0.2252777777777778</v>
      </c>
      <c r="AE111">
        <v>121</v>
      </c>
      <c r="AF111">
        <v>16.798124436676801</v>
      </c>
      <c r="AG111" s="2">
        <v>2.1929233348351</v>
      </c>
      <c r="AH111">
        <v>1.7816424335128388E-2</v>
      </c>
      <c r="AI111">
        <f>1/Table1[[#This Row],[Avg MeanISIinBurst]]</f>
        <v>56.127985121476613</v>
      </c>
      <c r="AJ111">
        <v>96.440511694313031</v>
      </c>
      <c r="AK111">
        <v>2.2186656578622271E-2</v>
      </c>
      <c r="AL111">
        <v>164.42614942235133</v>
      </c>
      <c r="AM111">
        <v>1.8166666666666668E-2</v>
      </c>
      <c r="AN111" t="b">
        <v>1</v>
      </c>
      <c r="AO111" t="b">
        <v>1</v>
      </c>
    </row>
    <row r="112" spans="1:41" x14ac:dyDescent="0.3">
      <c r="A112" t="s">
        <v>101</v>
      </c>
      <c r="B112">
        <v>19</v>
      </c>
      <c r="C112">
        <v>11</v>
      </c>
      <c r="D112" t="s">
        <v>72</v>
      </c>
      <c r="E112" t="s">
        <v>36</v>
      </c>
      <c r="F112">
        <v>1</v>
      </c>
      <c r="G112" t="str">
        <f>IF(Table1[[#This Row],[Ethanol Day]]&lt;9,"Early",IF(Table1[[#This Row],[Ethanol Day]]&gt;16,"Late","Mid"))</f>
        <v>Early</v>
      </c>
      <c r="H112" t="s">
        <v>37</v>
      </c>
      <c r="I112" t="s">
        <v>37</v>
      </c>
      <c r="J112">
        <v>1037</v>
      </c>
      <c r="K112">
        <v>1.4221527777777776</v>
      </c>
      <c r="L112">
        <f>Table1[[#This Row],[Hour4-Spk/sec]]-Table1[[#This Row],[Hour1-Spk/sec]]</f>
        <v>-0.24652777777777768</v>
      </c>
      <c r="M112">
        <v>32.74701332292765</v>
      </c>
      <c r="N112">
        <v>1.6315277777777775</v>
      </c>
      <c r="O112">
        <v>34.888480075542581</v>
      </c>
      <c r="P112">
        <v>1.2034722222222223</v>
      </c>
      <c r="Q112">
        <v>26.087769247143889</v>
      </c>
      <c r="R112">
        <v>1.4686111111111109</v>
      </c>
      <c r="S112">
        <v>33.416513397475583</v>
      </c>
      <c r="T112">
        <v>1.3849999999999998</v>
      </c>
      <c r="U112">
        <v>38.580730920343946</v>
      </c>
      <c r="V112">
        <v>1.4817305536957632</v>
      </c>
      <c r="W112">
        <v>0.67227566783096371</v>
      </c>
      <c r="X112">
        <v>1.6315277777777775</v>
      </c>
      <c r="Y112">
        <v>203</v>
      </c>
      <c r="Z112">
        <v>1.2034722222222223</v>
      </c>
      <c r="AA112">
        <v>279</v>
      </c>
      <c r="AB112">
        <v>1.4686111111111109</v>
      </c>
      <c r="AC112">
        <v>272</v>
      </c>
      <c r="AD112">
        <v>1.3849999999999998</v>
      </c>
      <c r="AE112">
        <v>121</v>
      </c>
      <c r="AF112">
        <v>32.74701332292765</v>
      </c>
      <c r="AG112" s="2">
        <v>2.564137065861114</v>
      </c>
      <c r="AH112">
        <v>2.2652052260065909E-2</v>
      </c>
      <c r="AI112">
        <f>1/Table1[[#This Row],[Avg MeanISIinBurst]]</f>
        <v>44.146110406205217</v>
      </c>
      <c r="AJ112">
        <v>119.42416178441148</v>
      </c>
      <c r="AK112">
        <v>3.8840746236195142E-2</v>
      </c>
      <c r="AL112">
        <v>143.48303927645904</v>
      </c>
      <c r="AM112">
        <v>0.19991452991452996</v>
      </c>
      <c r="AN112" t="b">
        <v>1</v>
      </c>
      <c r="AO112" t="b">
        <v>1</v>
      </c>
    </row>
    <row r="113" spans="1:41" hidden="1" x14ac:dyDescent="0.3">
      <c r="A113" t="s">
        <v>101</v>
      </c>
      <c r="B113">
        <v>19</v>
      </c>
      <c r="C113">
        <v>12</v>
      </c>
      <c r="D113" t="s">
        <v>73</v>
      </c>
      <c r="E113" t="s">
        <v>36</v>
      </c>
      <c r="F113">
        <v>1</v>
      </c>
      <c r="G113" t="str">
        <f>IF(Table1[[#This Row],[Ethanol Day]]&lt;9,"Early",IF(Table1[[#This Row],[Ethanol Day]]&gt;16,"Late","Mid"))</f>
        <v>Early</v>
      </c>
      <c r="H113" t="s">
        <v>37</v>
      </c>
      <c r="I113" t="s">
        <v>62</v>
      </c>
      <c r="J113">
        <v>1037</v>
      </c>
      <c r="K113">
        <v>1.4426388888888888</v>
      </c>
      <c r="L113">
        <f>Table1[[#This Row],[Hour4-Spk/sec]]-Table1[[#This Row],[Hour1-Spk/sec]]</f>
        <v>-0.21277777777777773</v>
      </c>
      <c r="M113">
        <v>30.292622969540297</v>
      </c>
      <c r="N113">
        <v>1.6280555555555554</v>
      </c>
      <c r="O113">
        <v>31.239615748495098</v>
      </c>
      <c r="P113">
        <v>1.5555555555555556</v>
      </c>
      <c r="Q113">
        <v>23.742963484580208</v>
      </c>
      <c r="R113">
        <v>1.1716666666666666</v>
      </c>
      <c r="S113">
        <v>27.673436590504011</v>
      </c>
      <c r="T113">
        <v>1.4152777777777776</v>
      </c>
      <c r="U113">
        <v>47.405206579655989</v>
      </c>
      <c r="V113">
        <v>1.5431488343586972</v>
      </c>
      <c r="W113">
        <v>0.64994509325783889</v>
      </c>
      <c r="X113">
        <v>1.6280555555555554</v>
      </c>
      <c r="Y113">
        <v>203</v>
      </c>
      <c r="Z113">
        <v>1.5555555555555556</v>
      </c>
      <c r="AA113">
        <v>279</v>
      </c>
      <c r="AB113">
        <v>1.1716666666666666</v>
      </c>
      <c r="AC113">
        <v>272</v>
      </c>
      <c r="AD113">
        <v>1.4152777777777776</v>
      </c>
      <c r="AE113">
        <v>121</v>
      </c>
      <c r="AF113">
        <v>30.292622969540297</v>
      </c>
      <c r="AG113">
        <v>2.5312677263132448</v>
      </c>
      <c r="AH113">
        <v>2.2637723827163409E-2</v>
      </c>
      <c r="AI113">
        <f>1/Table1[[#This Row],[Avg MeanISIinBurst]]</f>
        <v>44.174052463705834</v>
      </c>
      <c r="AJ113">
        <v>130.02687403919677</v>
      </c>
      <c r="AK113">
        <v>3.6425308404914494E-2</v>
      </c>
      <c r="AL113">
        <v>146.09475808477436</v>
      </c>
      <c r="AM113">
        <v>0.19931623931623929</v>
      </c>
      <c r="AN113" t="b">
        <v>1</v>
      </c>
      <c r="AO113" t="b">
        <v>1</v>
      </c>
    </row>
    <row r="114" spans="1:41" hidden="1" x14ac:dyDescent="0.3">
      <c r="A114" t="s">
        <v>101</v>
      </c>
      <c r="B114">
        <v>19</v>
      </c>
      <c r="C114">
        <v>13</v>
      </c>
      <c r="D114" t="s">
        <v>74</v>
      </c>
      <c r="E114" t="s">
        <v>36</v>
      </c>
      <c r="F114">
        <v>1</v>
      </c>
      <c r="G114" t="str">
        <f>IF(Table1[[#This Row],[Ethanol Day]]&lt;9,"Early",IF(Table1[[#This Row],[Ethanol Day]]&gt;16,"Late","Mid"))</f>
        <v>Early</v>
      </c>
      <c r="H114" t="s">
        <v>37</v>
      </c>
      <c r="I114" t="s">
        <v>62</v>
      </c>
      <c r="J114">
        <v>1037</v>
      </c>
      <c r="K114">
        <v>0.4408333333333333</v>
      </c>
      <c r="L114">
        <f>Table1[[#This Row],[Hour4-Spk/sec]]-Table1[[#This Row],[Hour1-Spk/sec]]</f>
        <v>-1.1325000000000003</v>
      </c>
      <c r="M114">
        <v>14.007755167483088</v>
      </c>
      <c r="N114">
        <v>0.79333333333333333</v>
      </c>
      <c r="O114">
        <v>15.816716981390597</v>
      </c>
      <c r="P114">
        <v>0.54944444444444451</v>
      </c>
      <c r="Q114">
        <v>9.7341574780245264</v>
      </c>
      <c r="R114">
        <v>0.75972222222222208</v>
      </c>
      <c r="S114">
        <v>14.322034280192483</v>
      </c>
      <c r="T114">
        <v>-0.33916666666666684</v>
      </c>
      <c r="U114">
        <v>18.308468693166393</v>
      </c>
      <c r="V114">
        <v>1.5488828252391098</v>
      </c>
      <c r="W114">
        <v>1.3845265287496198</v>
      </c>
      <c r="X114">
        <v>0.79333333333333333</v>
      </c>
      <c r="Y114">
        <v>203</v>
      </c>
      <c r="Z114">
        <v>0.54944444444444451</v>
      </c>
      <c r="AA114">
        <v>279</v>
      </c>
      <c r="AB114">
        <v>0.75972222222222208</v>
      </c>
      <c r="AC114">
        <v>272</v>
      </c>
      <c r="AD114">
        <v>-0.33916666666666684</v>
      </c>
      <c r="AE114">
        <v>121</v>
      </c>
      <c r="AF114">
        <v>14.007755167483088</v>
      </c>
      <c r="AG114">
        <v>2.3144297338078257</v>
      </c>
      <c r="AH114">
        <v>2.4566389371815694E-2</v>
      </c>
      <c r="AI114">
        <f>1/Table1[[#This Row],[Avg MeanISIinBurst]]</f>
        <v>40.706022560534315</v>
      </c>
      <c r="AJ114">
        <v>90.647898395880347</v>
      </c>
      <c r="AK114">
        <v>3.4805364635817668E-2</v>
      </c>
      <c r="AL114">
        <v>128.52722037647044</v>
      </c>
      <c r="AM114">
        <v>5.5952380952380962E-2</v>
      </c>
      <c r="AN114" t="b">
        <v>1</v>
      </c>
      <c r="AO114" t="b">
        <v>1</v>
      </c>
    </row>
    <row r="115" spans="1:41" x14ac:dyDescent="0.3">
      <c r="A115" t="s">
        <v>102</v>
      </c>
      <c r="B115">
        <v>21</v>
      </c>
      <c r="C115">
        <v>1</v>
      </c>
      <c r="D115" t="s">
        <v>61</v>
      </c>
      <c r="E115" t="s">
        <v>36</v>
      </c>
      <c r="F115">
        <v>5</v>
      </c>
      <c r="G115" t="str">
        <f>IF(Table1[[#This Row],[Ethanol Day]]&lt;9,"Early",IF(Table1[[#This Row],[Ethanol Day]]&gt;16,"Late","Mid"))</f>
        <v>Early</v>
      </c>
      <c r="H115" t="s">
        <v>37</v>
      </c>
      <c r="I115" t="s">
        <v>37</v>
      </c>
      <c r="J115">
        <v>786</v>
      </c>
      <c r="K115">
        <v>1.5421527777777777</v>
      </c>
      <c r="L115">
        <f>Table1[[#This Row],[Hour4-Spk/sec]]-Table1[[#This Row],[Hour1-Spk/sec]]</f>
        <v>-0.69888888888888889</v>
      </c>
      <c r="M115">
        <v>55.540886679383838</v>
      </c>
      <c r="N115">
        <v>1.9491666666666667</v>
      </c>
      <c r="O115">
        <v>59.990828960072648</v>
      </c>
      <c r="P115">
        <v>1.7249999999999999</v>
      </c>
      <c r="Q115">
        <v>58.131815284111603</v>
      </c>
      <c r="R115">
        <v>1.2441666666666669</v>
      </c>
      <c r="S115">
        <v>53.022176201643049</v>
      </c>
      <c r="T115">
        <v>1.2502777777777778</v>
      </c>
      <c r="U115">
        <v>50.818381278714519</v>
      </c>
      <c r="V115">
        <v>1.9041179786449631</v>
      </c>
      <c r="W115">
        <v>0.63776120308799422</v>
      </c>
      <c r="X115">
        <v>1.9491666666666667</v>
      </c>
      <c r="Y115">
        <v>162</v>
      </c>
      <c r="Z115">
        <v>1.7249999999999999</v>
      </c>
      <c r="AA115">
        <v>217</v>
      </c>
      <c r="AB115">
        <v>1.2441666666666669</v>
      </c>
      <c r="AC115">
        <v>204</v>
      </c>
      <c r="AD115">
        <v>1.2502777777777778</v>
      </c>
      <c r="AE115">
        <v>164</v>
      </c>
      <c r="AF115">
        <v>55.540886679383838</v>
      </c>
      <c r="AG115" s="2">
        <v>3.1731436058353935</v>
      </c>
      <c r="AH115">
        <v>2.3014420793879775E-2</v>
      </c>
      <c r="AI115">
        <f>1/Table1[[#This Row],[Avg MeanISIinBurst]]</f>
        <v>43.451017471008001</v>
      </c>
      <c r="AJ115">
        <v>98.206609726574101</v>
      </c>
      <c r="AK115">
        <v>6.0372741710436939E-2</v>
      </c>
      <c r="AL115">
        <v>119.95367424248316</v>
      </c>
      <c r="AM115">
        <v>0.2677272727272727</v>
      </c>
      <c r="AN115" t="b">
        <v>1</v>
      </c>
      <c r="AO115" t="b">
        <v>1</v>
      </c>
    </row>
    <row r="116" spans="1:41" x14ac:dyDescent="0.3">
      <c r="A116" t="s">
        <v>102</v>
      </c>
      <c r="B116">
        <v>21</v>
      </c>
      <c r="C116">
        <v>2</v>
      </c>
      <c r="D116" t="s">
        <v>78</v>
      </c>
      <c r="E116" t="s">
        <v>36</v>
      </c>
      <c r="F116">
        <v>5</v>
      </c>
      <c r="G116" t="str">
        <f>IF(Table1[[#This Row],[Ethanol Day]]&lt;9,"Early",IF(Table1[[#This Row],[Ethanol Day]]&gt;16,"Late","Mid"))</f>
        <v>Early</v>
      </c>
      <c r="H116" t="s">
        <v>37</v>
      </c>
      <c r="I116" t="s">
        <v>37</v>
      </c>
      <c r="J116">
        <v>786</v>
      </c>
      <c r="K116">
        <v>8.3923611111111115E-2</v>
      </c>
      <c r="L116">
        <f>Table1[[#This Row],[Hour4-Spk/sec]]-Table1[[#This Row],[Hour1-Spk/sec]]</f>
        <v>3.9444444444444435E-2</v>
      </c>
      <c r="M116">
        <v>17.890283716834414</v>
      </c>
      <c r="N116">
        <v>8.2638888888888887E-2</v>
      </c>
      <c r="O116">
        <v>20.732871573213963</v>
      </c>
      <c r="P116">
        <v>6.8888888888888902E-2</v>
      </c>
      <c r="Q116">
        <v>22.18621962277766</v>
      </c>
      <c r="R116">
        <v>6.2083333333333345E-2</v>
      </c>
      <c r="S116">
        <v>16.142364973634326</v>
      </c>
      <c r="T116">
        <v>0.12208333333333332</v>
      </c>
      <c r="U116">
        <v>10.824440259468506</v>
      </c>
      <c r="V116">
        <v>1.5671021559412754</v>
      </c>
      <c r="W116">
        <v>13.227805085146642</v>
      </c>
      <c r="X116">
        <v>8.2638888888888887E-2</v>
      </c>
      <c r="Y116">
        <v>162</v>
      </c>
      <c r="Z116">
        <v>6.8888888888888902E-2</v>
      </c>
      <c r="AA116">
        <v>217</v>
      </c>
      <c r="AB116">
        <v>6.2083333333333345E-2</v>
      </c>
      <c r="AC116">
        <v>204</v>
      </c>
      <c r="AD116">
        <v>0.12208333333333332</v>
      </c>
      <c r="AE116">
        <v>164</v>
      </c>
      <c r="AF116">
        <v>17.890283716834414</v>
      </c>
      <c r="AG116" s="2">
        <v>2.3452380952380949</v>
      </c>
      <c r="AH116">
        <v>2.2047493386243386E-2</v>
      </c>
      <c r="AI116">
        <f>1/Table1[[#This Row],[Avg MeanISIinBurst]]</f>
        <v>45.356630002390823</v>
      </c>
      <c r="AJ116">
        <v>67.622235165410999</v>
      </c>
      <c r="AK116">
        <v>3.0604365079369065E-2</v>
      </c>
      <c r="AL116">
        <v>113.80858493954315</v>
      </c>
      <c r="AM116">
        <v>5.968992248062013E-3</v>
      </c>
      <c r="AN116" t="b">
        <v>1</v>
      </c>
      <c r="AO116" t="b">
        <v>1</v>
      </c>
    </row>
    <row r="117" spans="1:41" hidden="1" x14ac:dyDescent="0.3">
      <c r="A117" t="s">
        <v>102</v>
      </c>
      <c r="B117">
        <v>21</v>
      </c>
      <c r="C117">
        <v>3</v>
      </c>
      <c r="D117" t="s">
        <v>65</v>
      </c>
      <c r="E117" t="s">
        <v>36</v>
      </c>
      <c r="F117">
        <v>5</v>
      </c>
      <c r="G117" t="str">
        <f>IF(Table1[[#This Row],[Ethanol Day]]&lt;9,"Early",IF(Table1[[#This Row],[Ethanol Day]]&gt;16,"Late","Mid"))</f>
        <v>Early</v>
      </c>
      <c r="H117" t="s">
        <v>40</v>
      </c>
      <c r="I117" t="s">
        <v>37</v>
      </c>
      <c r="J117">
        <v>786</v>
      </c>
      <c r="K117">
        <v>0.86006944444444433</v>
      </c>
      <c r="L117">
        <f>Table1[[#This Row],[Hour4-Spk/sec]]-Table1[[#This Row],[Hour1-Spk/sec]]</f>
        <v>-0.11222222222222211</v>
      </c>
      <c r="M117">
        <v>30.872770833026557</v>
      </c>
      <c r="N117">
        <v>0.88999999999999979</v>
      </c>
      <c r="O117">
        <v>28.966123684742939</v>
      </c>
      <c r="P117">
        <v>0.98277777777777775</v>
      </c>
      <c r="Q117">
        <v>32.360171394046155</v>
      </c>
      <c r="R117">
        <v>0.7897222222222221</v>
      </c>
      <c r="S117">
        <v>32.394528501795243</v>
      </c>
      <c r="T117">
        <v>0.77777777777777768</v>
      </c>
      <c r="U117">
        <v>29.549757535220937</v>
      </c>
      <c r="V117">
        <v>1.7374515729737698</v>
      </c>
      <c r="W117">
        <v>1.1884271185361299</v>
      </c>
      <c r="X117">
        <v>0.88999999999999979</v>
      </c>
      <c r="Y117">
        <v>162</v>
      </c>
      <c r="Z117">
        <v>0.98277777777777775</v>
      </c>
      <c r="AA117">
        <v>217</v>
      </c>
      <c r="AB117">
        <v>0.7897222222222221</v>
      </c>
      <c r="AC117">
        <v>204</v>
      </c>
      <c r="AD117">
        <v>0.77777777777777768</v>
      </c>
      <c r="AE117">
        <v>164</v>
      </c>
      <c r="AF117">
        <v>30.872770833026557</v>
      </c>
      <c r="AG117">
        <v>2.7217319129321305</v>
      </c>
      <c r="AH117">
        <v>2.5330597331519104E-2</v>
      </c>
      <c r="AI117">
        <f>1/Table1[[#This Row],[Avg MeanISIinBurst]]</f>
        <v>39.477947831719327</v>
      </c>
      <c r="AJ117">
        <v>78.660471683015857</v>
      </c>
      <c r="AK117">
        <v>4.4739961717540258E-2</v>
      </c>
      <c r="AL117">
        <v>104.28476481584447</v>
      </c>
      <c r="AM117">
        <v>9.637681159420286E-2</v>
      </c>
      <c r="AN117" t="b">
        <v>1</v>
      </c>
      <c r="AO117" t="b">
        <v>1</v>
      </c>
    </row>
    <row r="118" spans="1:41" hidden="1" x14ac:dyDescent="0.3">
      <c r="A118" t="s">
        <v>102</v>
      </c>
      <c r="B118">
        <v>21</v>
      </c>
      <c r="C118">
        <v>4</v>
      </c>
      <c r="D118" t="s">
        <v>70</v>
      </c>
      <c r="E118" t="s">
        <v>36</v>
      </c>
      <c r="F118">
        <v>5</v>
      </c>
      <c r="G118" t="str">
        <f>IF(Table1[[#This Row],[Ethanol Day]]&lt;9,"Early",IF(Table1[[#This Row],[Ethanol Day]]&gt;16,"Late","Mid"))</f>
        <v>Early</v>
      </c>
      <c r="H118" t="s">
        <v>40</v>
      </c>
      <c r="I118" t="s">
        <v>37</v>
      </c>
      <c r="J118">
        <v>786</v>
      </c>
      <c r="K118">
        <v>0.6840277777777779</v>
      </c>
      <c r="L118">
        <f>Table1[[#This Row],[Hour4-Spk/sec]]-Table1[[#This Row],[Hour1-Spk/sec]]</f>
        <v>0.39069444444444446</v>
      </c>
      <c r="M118">
        <v>12.723584788466649</v>
      </c>
      <c r="N118">
        <v>0.61680555555555561</v>
      </c>
      <c r="O118">
        <v>11.133722569897607</v>
      </c>
      <c r="P118">
        <v>0.5461111111111111</v>
      </c>
      <c r="Q118">
        <v>10.526160812414322</v>
      </c>
      <c r="R118">
        <v>0.56569444444444439</v>
      </c>
      <c r="S118">
        <v>11.111252306225106</v>
      </c>
      <c r="T118">
        <v>1.0075000000000001</v>
      </c>
      <c r="U118">
        <v>18.721674482396928</v>
      </c>
      <c r="V118">
        <v>1.1783128785525288</v>
      </c>
      <c r="W118">
        <v>1.5789488779882725</v>
      </c>
      <c r="X118">
        <v>0.61680555555555561</v>
      </c>
      <c r="Y118">
        <v>162</v>
      </c>
      <c r="Z118">
        <v>0.5461111111111111</v>
      </c>
      <c r="AA118">
        <v>217</v>
      </c>
      <c r="AB118">
        <v>0.56569444444444439</v>
      </c>
      <c r="AC118">
        <v>204</v>
      </c>
      <c r="AD118">
        <v>1.0075000000000001</v>
      </c>
      <c r="AE118">
        <v>164</v>
      </c>
      <c r="AF118">
        <v>12.723584788466649</v>
      </c>
      <c r="AG118">
        <v>2.1893657993740994</v>
      </c>
      <c r="AH118">
        <v>2.4334442114641502E-2</v>
      </c>
      <c r="AI118">
        <f>1/Table1[[#This Row],[Avg MeanISIinBurst]]</f>
        <v>41.094017906345258</v>
      </c>
      <c r="AJ118">
        <v>88.058499426959202</v>
      </c>
      <c r="AK118">
        <v>2.9863191041240418E-2</v>
      </c>
      <c r="AL118">
        <v>133.66530150122165</v>
      </c>
      <c r="AM118">
        <v>3.9224806201550395E-2</v>
      </c>
      <c r="AN118" t="b">
        <v>1</v>
      </c>
      <c r="AO118" t="b">
        <v>1</v>
      </c>
    </row>
    <row r="119" spans="1:41" x14ac:dyDescent="0.3">
      <c r="A119" t="s">
        <v>102</v>
      </c>
      <c r="B119">
        <v>21</v>
      </c>
      <c r="C119">
        <v>5</v>
      </c>
      <c r="D119" t="s">
        <v>66</v>
      </c>
      <c r="E119" t="s">
        <v>36</v>
      </c>
      <c r="F119">
        <v>5</v>
      </c>
      <c r="G119" t="str">
        <f>IF(Table1[[#This Row],[Ethanol Day]]&lt;9,"Early",IF(Table1[[#This Row],[Ethanol Day]]&gt;16,"Late","Mid"))</f>
        <v>Early</v>
      </c>
      <c r="H119" t="s">
        <v>37</v>
      </c>
      <c r="I119" t="s">
        <v>37</v>
      </c>
      <c r="J119">
        <v>786</v>
      </c>
      <c r="K119">
        <v>0.99604166666666671</v>
      </c>
      <c r="L119">
        <f>Table1[[#This Row],[Hour4-Spk/sec]]-Table1[[#This Row],[Hour1-Spk/sec]]</f>
        <v>0.18916666666666659</v>
      </c>
      <c r="M119">
        <v>12.332437580251598</v>
      </c>
      <c r="N119">
        <v>0.81138888888888883</v>
      </c>
      <c r="O119">
        <v>10.515730137161922</v>
      </c>
      <c r="P119">
        <v>1.3308333333333333</v>
      </c>
      <c r="Q119">
        <v>15.80190119809218</v>
      </c>
      <c r="R119">
        <v>0.84138888888888896</v>
      </c>
      <c r="S119">
        <v>10.291959171622873</v>
      </c>
      <c r="T119">
        <v>1.0005555555555554</v>
      </c>
      <c r="U119">
        <v>12.849400558755349</v>
      </c>
      <c r="V119">
        <v>1.2569577146079616</v>
      </c>
      <c r="W119">
        <v>1.0057036884068382</v>
      </c>
      <c r="X119">
        <v>0.81138888888888883</v>
      </c>
      <c r="Y119">
        <v>162</v>
      </c>
      <c r="Z119">
        <v>1.3308333333333333</v>
      </c>
      <c r="AA119">
        <v>217</v>
      </c>
      <c r="AB119">
        <v>0.84138888888888896</v>
      </c>
      <c r="AC119">
        <v>204</v>
      </c>
      <c r="AD119">
        <v>1.0005555555555554</v>
      </c>
      <c r="AE119">
        <v>164</v>
      </c>
      <c r="AF119">
        <v>12.332437580251598</v>
      </c>
      <c r="AG119" s="2">
        <v>2.1842683760811847</v>
      </c>
      <c r="AH119">
        <v>2.6251164320395908E-2</v>
      </c>
      <c r="AI119">
        <f>1/Table1[[#This Row],[Avg MeanISIinBurst]]</f>
        <v>38.093548453507928</v>
      </c>
      <c r="AJ119">
        <v>86.982331230155125</v>
      </c>
      <c r="AK119">
        <v>3.2551790543415386E-2</v>
      </c>
      <c r="AL119">
        <v>129.10906152250027</v>
      </c>
      <c r="AM119">
        <v>5.9925925925925938E-2</v>
      </c>
      <c r="AN119" t="b">
        <v>1</v>
      </c>
      <c r="AO119" t="b">
        <v>1</v>
      </c>
    </row>
    <row r="120" spans="1:41" x14ac:dyDescent="0.3">
      <c r="A120" t="s">
        <v>102</v>
      </c>
      <c r="B120">
        <v>21</v>
      </c>
      <c r="C120">
        <v>6</v>
      </c>
      <c r="D120" t="s">
        <v>67</v>
      </c>
      <c r="E120" t="s">
        <v>36</v>
      </c>
      <c r="F120">
        <v>5</v>
      </c>
      <c r="G120" t="str">
        <f>IF(Table1[[#This Row],[Ethanol Day]]&lt;9,"Early",IF(Table1[[#This Row],[Ethanol Day]]&gt;16,"Late","Mid"))</f>
        <v>Early</v>
      </c>
      <c r="H120" t="s">
        <v>37</v>
      </c>
      <c r="I120" t="s">
        <v>37</v>
      </c>
      <c r="J120">
        <v>786</v>
      </c>
      <c r="K120">
        <v>0.50187499999999996</v>
      </c>
      <c r="L120">
        <f>Table1[[#This Row],[Hour4-Spk/sec]]-Table1[[#This Row],[Hour1-Spk/sec]]</f>
        <v>0.25972222222222202</v>
      </c>
      <c r="M120">
        <v>6.304387002311004</v>
      </c>
      <c r="N120">
        <v>0.32944444444444448</v>
      </c>
      <c r="O120">
        <v>4.4546250364384798</v>
      </c>
      <c r="P120">
        <v>0.45305555555555554</v>
      </c>
      <c r="Q120">
        <v>6.1881391964744124</v>
      </c>
      <c r="R120">
        <v>0.63583333333333336</v>
      </c>
      <c r="S120">
        <v>6.683118694831264</v>
      </c>
      <c r="T120">
        <v>0.58916666666666651</v>
      </c>
      <c r="U120">
        <v>8.012519720166722</v>
      </c>
      <c r="V120">
        <v>1.2173054688572049</v>
      </c>
      <c r="W120">
        <v>1.9646389925634908</v>
      </c>
      <c r="X120">
        <v>0.32944444444444448</v>
      </c>
      <c r="Y120">
        <v>162</v>
      </c>
      <c r="Z120">
        <v>0.45305555555555554</v>
      </c>
      <c r="AA120">
        <v>217</v>
      </c>
      <c r="AB120">
        <v>0.63583333333333336</v>
      </c>
      <c r="AC120">
        <v>204</v>
      </c>
      <c r="AD120">
        <v>0.58916666666666651</v>
      </c>
      <c r="AE120">
        <v>164</v>
      </c>
      <c r="AF120">
        <v>6.304387002311004</v>
      </c>
      <c r="AG120" s="2">
        <v>2.1102891156462587</v>
      </c>
      <c r="AH120">
        <v>2.5088065433244006E-2</v>
      </c>
      <c r="AI120">
        <f>1/Table1[[#This Row],[Avg MeanISIinBurst]]</f>
        <v>39.859589917798424</v>
      </c>
      <c r="AJ120">
        <v>88.302066442867982</v>
      </c>
      <c r="AK120">
        <v>2.8295530002380467E-2</v>
      </c>
      <c r="AL120">
        <v>150.72570794310388</v>
      </c>
      <c r="AM120">
        <v>1.7272727272727273E-2</v>
      </c>
      <c r="AN120" t="b">
        <v>1</v>
      </c>
      <c r="AO120" t="b">
        <v>1</v>
      </c>
    </row>
    <row r="121" spans="1:41" hidden="1" x14ac:dyDescent="0.3">
      <c r="A121" t="s">
        <v>102</v>
      </c>
      <c r="B121">
        <v>21</v>
      </c>
      <c r="C121">
        <v>7</v>
      </c>
      <c r="D121" t="s">
        <v>82</v>
      </c>
      <c r="E121" t="s">
        <v>36</v>
      </c>
      <c r="F121">
        <v>5</v>
      </c>
      <c r="G121" t="str">
        <f>IF(Table1[[#This Row],[Ethanol Day]]&lt;9,"Early",IF(Table1[[#This Row],[Ethanol Day]]&gt;16,"Late","Mid"))</f>
        <v>Early</v>
      </c>
      <c r="H121" t="s">
        <v>37</v>
      </c>
      <c r="I121" t="s">
        <v>62</v>
      </c>
      <c r="J121">
        <v>786</v>
      </c>
      <c r="K121">
        <v>0.28760416666666666</v>
      </c>
      <c r="L121">
        <f>Table1[[#This Row],[Hour4-Spk/sec]]-Table1[[#This Row],[Hour1-Spk/sec]]</f>
        <v>-0.1551388888888888</v>
      </c>
      <c r="M121">
        <v>39.053305559399533</v>
      </c>
      <c r="N121">
        <v>0.37305555555555547</v>
      </c>
      <c r="O121">
        <v>39.691186529373198</v>
      </c>
      <c r="P121">
        <v>0.31388888888888888</v>
      </c>
      <c r="Q121">
        <v>35.172962256078179</v>
      </c>
      <c r="R121">
        <v>0.24555555555555561</v>
      </c>
      <c r="S121">
        <v>37.691097008565528</v>
      </c>
      <c r="T121">
        <v>0.21791666666666668</v>
      </c>
      <c r="U121">
        <v>45.263742401638837</v>
      </c>
      <c r="V121">
        <v>2.1486855896289394</v>
      </c>
      <c r="W121">
        <v>3.03381444432409</v>
      </c>
      <c r="X121">
        <v>0.37305555555555547</v>
      </c>
      <c r="Y121">
        <v>162</v>
      </c>
      <c r="Z121">
        <v>0.31388888888888888</v>
      </c>
      <c r="AA121">
        <v>217</v>
      </c>
      <c r="AB121">
        <v>0.24555555555555561</v>
      </c>
      <c r="AC121">
        <v>204</v>
      </c>
      <c r="AD121">
        <v>0.21791666666666668</v>
      </c>
      <c r="AE121">
        <v>164</v>
      </c>
      <c r="AF121">
        <v>39.053305559399533</v>
      </c>
      <c r="AG121">
        <v>3.2819907247881845</v>
      </c>
      <c r="AH121">
        <v>2.7839950069670515E-2</v>
      </c>
      <c r="AI121">
        <f>1/Table1[[#This Row],[Avg MeanISIinBurst]]</f>
        <v>35.919604650779284</v>
      </c>
      <c r="AJ121">
        <v>72.657129996153571</v>
      </c>
      <c r="AK121">
        <v>6.3064793859042109E-2</v>
      </c>
      <c r="AL121">
        <v>89.686743923687189</v>
      </c>
      <c r="AM121">
        <v>3.6363636363636355E-2</v>
      </c>
      <c r="AN121" t="b">
        <v>1</v>
      </c>
      <c r="AO121" t="b">
        <v>1</v>
      </c>
    </row>
    <row r="122" spans="1:41" hidden="1" x14ac:dyDescent="0.3">
      <c r="A122" t="s">
        <v>102</v>
      </c>
      <c r="B122">
        <v>21</v>
      </c>
      <c r="C122">
        <v>8</v>
      </c>
      <c r="D122" t="s">
        <v>71</v>
      </c>
      <c r="E122" t="s">
        <v>36</v>
      </c>
      <c r="F122">
        <v>5</v>
      </c>
      <c r="G122" t="str">
        <f>IF(Table1[[#This Row],[Ethanol Day]]&lt;9,"Early",IF(Table1[[#This Row],[Ethanol Day]]&gt;16,"Late","Mid"))</f>
        <v>Early</v>
      </c>
      <c r="H122" t="s">
        <v>40</v>
      </c>
      <c r="I122" t="s">
        <v>37</v>
      </c>
      <c r="J122">
        <v>786</v>
      </c>
      <c r="K122">
        <v>0.66677083333333331</v>
      </c>
      <c r="L122">
        <f>Table1[[#This Row],[Hour4-Spk/sec]]-Table1[[#This Row],[Hour1-Spk/sec]]</f>
        <v>0.29180555555555565</v>
      </c>
      <c r="M122">
        <v>14.446550479934986</v>
      </c>
      <c r="N122">
        <v>0.56541666666666657</v>
      </c>
      <c r="O122">
        <v>12.146346183505761</v>
      </c>
      <c r="P122">
        <v>0.64361111111111102</v>
      </c>
      <c r="Q122">
        <v>13.173088330314487</v>
      </c>
      <c r="R122">
        <v>0.60083333333333333</v>
      </c>
      <c r="S122">
        <v>15.045616207695799</v>
      </c>
      <c r="T122">
        <v>0.85722222222222222</v>
      </c>
      <c r="U122">
        <v>17.718611270052797</v>
      </c>
      <c r="V122">
        <v>1.3549819286363181</v>
      </c>
      <c r="W122">
        <v>1.4947643947480784</v>
      </c>
      <c r="X122">
        <v>0.56541666666666657</v>
      </c>
      <c r="Y122">
        <v>162</v>
      </c>
      <c r="Z122">
        <v>0.64361111111111102</v>
      </c>
      <c r="AA122">
        <v>217</v>
      </c>
      <c r="AB122">
        <v>0.60083333333333333</v>
      </c>
      <c r="AC122">
        <v>204</v>
      </c>
      <c r="AD122">
        <v>0.85722222222222222</v>
      </c>
      <c r="AE122">
        <v>164</v>
      </c>
      <c r="AF122">
        <v>14.446550479934986</v>
      </c>
      <c r="AG122">
        <v>2.1937450630241928</v>
      </c>
      <c r="AH122">
        <v>2.4234289946971042E-2</v>
      </c>
      <c r="AI122">
        <f>1/Table1[[#This Row],[Avg MeanISIinBurst]]</f>
        <v>41.263845657874803</v>
      </c>
      <c r="AJ122">
        <v>96.380737704156815</v>
      </c>
      <c r="AK122">
        <v>3.0066738825506086E-2</v>
      </c>
      <c r="AL122">
        <v>154.54921237511357</v>
      </c>
      <c r="AM122">
        <v>4.3488372093023253E-2</v>
      </c>
      <c r="AN122" t="b">
        <v>1</v>
      </c>
      <c r="AO122" t="b">
        <v>1</v>
      </c>
    </row>
    <row r="123" spans="1:41" x14ac:dyDescent="0.3">
      <c r="A123" t="s">
        <v>102</v>
      </c>
      <c r="B123">
        <v>21</v>
      </c>
      <c r="C123">
        <v>9</v>
      </c>
      <c r="D123" t="s">
        <v>83</v>
      </c>
      <c r="E123" t="s">
        <v>36</v>
      </c>
      <c r="F123">
        <v>5</v>
      </c>
      <c r="G123" t="str">
        <f>IF(Table1[[#This Row],[Ethanol Day]]&lt;9,"Early",IF(Table1[[#This Row],[Ethanol Day]]&gt;16,"Late","Mid"))</f>
        <v>Early</v>
      </c>
      <c r="H123" t="s">
        <v>37</v>
      </c>
      <c r="I123" t="s">
        <v>37</v>
      </c>
      <c r="J123">
        <v>786</v>
      </c>
      <c r="K123">
        <v>0.58499999999999996</v>
      </c>
      <c r="L123">
        <f>Table1[[#This Row],[Hour4-Spk/sec]]-Table1[[#This Row],[Hour1-Spk/sec]]</f>
        <v>-0.24944444444444441</v>
      </c>
      <c r="M123">
        <v>8.3929168090434931</v>
      </c>
      <c r="N123">
        <v>0.71361111111111108</v>
      </c>
      <c r="O123">
        <v>9.9920132887651025</v>
      </c>
      <c r="P123">
        <v>0.63527777777777772</v>
      </c>
      <c r="Q123">
        <v>9.6592464233907993</v>
      </c>
      <c r="R123">
        <v>0.52694444444444444</v>
      </c>
      <c r="S123">
        <v>7.4450465676621809</v>
      </c>
      <c r="T123">
        <v>0.46416666666666667</v>
      </c>
      <c r="U123">
        <v>5.5165830300121037</v>
      </c>
      <c r="V123">
        <v>1.1185799599229835</v>
      </c>
      <c r="W123">
        <v>1.6896556504163147</v>
      </c>
      <c r="X123">
        <v>0.71361111111111108</v>
      </c>
      <c r="Y123">
        <v>162</v>
      </c>
      <c r="Z123">
        <v>0.63527777777777772</v>
      </c>
      <c r="AA123">
        <v>217</v>
      </c>
      <c r="AB123">
        <v>0.52694444444444444</v>
      </c>
      <c r="AC123">
        <v>204</v>
      </c>
      <c r="AD123">
        <v>0.46416666666666667</v>
      </c>
      <c r="AE123">
        <v>164</v>
      </c>
      <c r="AF123">
        <v>8.3929168090434931</v>
      </c>
      <c r="AG123" s="2">
        <v>2.1404806052533334</v>
      </c>
      <c r="AH123">
        <v>2.4935451716843762E-2</v>
      </c>
      <c r="AI123">
        <f>1/Table1[[#This Row],[Avg MeanISIinBurst]]</f>
        <v>40.103544598091453</v>
      </c>
      <c r="AJ123">
        <v>84.259302687671095</v>
      </c>
      <c r="AK123">
        <v>2.92555279631358E-2</v>
      </c>
      <c r="AL123">
        <v>140.99726099947597</v>
      </c>
      <c r="AM123">
        <v>2.4621212121212131E-2</v>
      </c>
      <c r="AN123" t="b">
        <v>1</v>
      </c>
      <c r="AO123" t="b">
        <v>1</v>
      </c>
    </row>
    <row r="124" spans="1:41" hidden="1" x14ac:dyDescent="0.3">
      <c r="A124" t="s">
        <v>102</v>
      </c>
      <c r="B124">
        <v>21</v>
      </c>
      <c r="C124">
        <v>11</v>
      </c>
      <c r="D124" t="s">
        <v>72</v>
      </c>
      <c r="E124" t="s">
        <v>36</v>
      </c>
      <c r="F124">
        <v>5</v>
      </c>
      <c r="G124" t="str">
        <f>IF(Table1[[#This Row],[Ethanol Day]]&lt;9,"Early",IF(Table1[[#This Row],[Ethanol Day]]&gt;16,"Late","Mid"))</f>
        <v>Early</v>
      </c>
      <c r="H124" t="s">
        <v>40</v>
      </c>
      <c r="I124" t="s">
        <v>37</v>
      </c>
      <c r="J124">
        <v>786</v>
      </c>
      <c r="K124">
        <v>1.3144097222222222</v>
      </c>
      <c r="L124">
        <f>Table1[[#This Row],[Hour4-Spk/sec]]-Table1[[#This Row],[Hour1-Spk/sec]]</f>
        <v>0.2416666666666667</v>
      </c>
      <c r="M124">
        <v>21.719143644893627</v>
      </c>
      <c r="N124">
        <v>1.0308333333333333</v>
      </c>
      <c r="O124">
        <v>18.708253528731152</v>
      </c>
      <c r="P124">
        <v>1.4052777777777778</v>
      </c>
      <c r="Q124">
        <v>21.279623025499713</v>
      </c>
      <c r="R124">
        <v>1.5490277777777779</v>
      </c>
      <c r="S124">
        <v>23.893438512571503</v>
      </c>
      <c r="T124">
        <v>1.2725</v>
      </c>
      <c r="U124">
        <v>22.821782087943738</v>
      </c>
      <c r="V124">
        <v>1.2959659841418805</v>
      </c>
      <c r="W124">
        <v>0.71347748292906643</v>
      </c>
      <c r="X124">
        <v>1.0308333333333333</v>
      </c>
      <c r="Y124">
        <v>162</v>
      </c>
      <c r="Z124">
        <v>1.4052777777777778</v>
      </c>
      <c r="AA124">
        <v>217</v>
      </c>
      <c r="AB124">
        <v>1.5490277777777779</v>
      </c>
      <c r="AC124">
        <v>204</v>
      </c>
      <c r="AD124">
        <v>1.2725</v>
      </c>
      <c r="AE124">
        <v>164</v>
      </c>
      <c r="AF124">
        <v>21.719143644893627</v>
      </c>
      <c r="AG124">
        <v>2.4409707066116018</v>
      </c>
      <c r="AH124">
        <v>2.7553649541218035E-2</v>
      </c>
      <c r="AI124">
        <f>1/Table1[[#This Row],[Avg MeanISIinBurst]]</f>
        <v>36.29283295136932</v>
      </c>
      <c r="AJ124">
        <v>84.596805027954431</v>
      </c>
      <c r="AK124">
        <v>4.4128317155879983E-2</v>
      </c>
      <c r="AL124">
        <v>121.00989320164102</v>
      </c>
      <c r="AM124">
        <v>0.12007936507936508</v>
      </c>
      <c r="AN124" t="b">
        <v>1</v>
      </c>
      <c r="AO124" t="b">
        <v>1</v>
      </c>
    </row>
    <row r="125" spans="1:41" hidden="1" x14ac:dyDescent="0.3">
      <c r="A125" t="s">
        <v>102</v>
      </c>
      <c r="B125">
        <v>21</v>
      </c>
      <c r="C125">
        <v>12</v>
      </c>
      <c r="D125" t="s">
        <v>73</v>
      </c>
      <c r="E125" t="s">
        <v>36</v>
      </c>
      <c r="F125">
        <v>5</v>
      </c>
      <c r="G125" t="str">
        <f>IF(Table1[[#This Row],[Ethanol Day]]&lt;9,"Early",IF(Table1[[#This Row],[Ethanol Day]]&gt;16,"Late","Mid"))</f>
        <v>Early</v>
      </c>
      <c r="H125" t="s">
        <v>40</v>
      </c>
      <c r="I125" t="s">
        <v>62</v>
      </c>
      <c r="J125">
        <v>786</v>
      </c>
      <c r="K125">
        <v>0.70784722222222229</v>
      </c>
      <c r="L125">
        <f>Table1[[#This Row],[Hour4-Spk/sec]]-Table1[[#This Row],[Hour1-Spk/sec]]</f>
        <v>-4.7222222222224053E-3</v>
      </c>
      <c r="M125">
        <v>8.6003954077527336</v>
      </c>
      <c r="N125">
        <v>0.72888888888888903</v>
      </c>
      <c r="O125">
        <v>10.623230599262548</v>
      </c>
      <c r="P125">
        <v>0.61583333333333334</v>
      </c>
      <c r="Q125">
        <v>7.2755978658564997</v>
      </c>
      <c r="R125">
        <v>0.76250000000000007</v>
      </c>
      <c r="S125">
        <v>9.6695253407873789</v>
      </c>
      <c r="T125">
        <v>0.72416666666666663</v>
      </c>
      <c r="U125">
        <v>7.9655827075930983</v>
      </c>
      <c r="V125">
        <v>5.3274107792184253</v>
      </c>
      <c r="W125">
        <v>0.15468784768248497</v>
      </c>
      <c r="X125">
        <v>0.72888888888888903</v>
      </c>
      <c r="Y125">
        <v>162</v>
      </c>
      <c r="Z125">
        <v>0.61583333333333334</v>
      </c>
      <c r="AA125">
        <v>217</v>
      </c>
      <c r="AB125">
        <v>0.76250000000000007</v>
      </c>
      <c r="AC125">
        <v>204</v>
      </c>
      <c r="AD125">
        <v>0.72416666666666663</v>
      </c>
      <c r="AE125">
        <v>164</v>
      </c>
      <c r="AF125">
        <v>8.6003954077527336</v>
      </c>
      <c r="AG125">
        <v>2.144633909507859</v>
      </c>
      <c r="AH125">
        <v>2.5359044852206622E-2</v>
      </c>
      <c r="AI125">
        <f>1/Table1[[#This Row],[Avg MeanISIinBurst]]</f>
        <v>39.433661868104025</v>
      </c>
      <c r="AJ125">
        <v>86.133136910722897</v>
      </c>
      <c r="AK125">
        <v>3.0391311370264427E-2</v>
      </c>
      <c r="AL125">
        <v>146.32717399144826</v>
      </c>
      <c r="AM125">
        <v>3.0900900900900901E-2</v>
      </c>
      <c r="AN125" t="b">
        <v>1</v>
      </c>
      <c r="AO125" t="b">
        <v>1</v>
      </c>
    </row>
    <row r="126" spans="1:41" x14ac:dyDescent="0.3">
      <c r="A126" t="s">
        <v>103</v>
      </c>
      <c r="B126">
        <v>22</v>
      </c>
      <c r="C126">
        <v>1</v>
      </c>
      <c r="D126" t="s">
        <v>63</v>
      </c>
      <c r="E126" t="s">
        <v>36</v>
      </c>
      <c r="F126">
        <v>8</v>
      </c>
      <c r="G126" t="str">
        <f>IF(Table1[[#This Row],[Ethanol Day]]&lt;9,"Early",IF(Table1[[#This Row],[Ethanol Day]]&gt;16,"Late","Mid"))</f>
        <v>Early</v>
      </c>
      <c r="H126" t="s">
        <v>37</v>
      </c>
      <c r="I126" t="s">
        <v>37</v>
      </c>
      <c r="J126">
        <v>1000</v>
      </c>
      <c r="K126">
        <v>0.9240624999999999</v>
      </c>
      <c r="L126">
        <f>Table1[[#This Row],[Hour4-Spk/sec]]-Table1[[#This Row],[Hour1-Spk/sec]]</f>
        <v>7.6388888888888951E-2</v>
      </c>
      <c r="M126">
        <v>9.0740571097321059</v>
      </c>
      <c r="N126">
        <v>0.88819444444444429</v>
      </c>
      <c r="O126">
        <v>8.3731640651679822</v>
      </c>
      <c r="P126">
        <v>0.8176388888888888</v>
      </c>
      <c r="Q126">
        <v>7.4873013553288255</v>
      </c>
      <c r="R126">
        <v>1.0258333333333334</v>
      </c>
      <c r="S126">
        <v>11.269179782838115</v>
      </c>
      <c r="T126">
        <v>0.96458333333333324</v>
      </c>
      <c r="U126">
        <v>8.9563235808690305</v>
      </c>
      <c r="V126">
        <v>1.0820379652030581</v>
      </c>
      <c r="W126">
        <v>1.0516330709955446</v>
      </c>
      <c r="X126">
        <v>0.88819444444444429</v>
      </c>
      <c r="Y126">
        <v>193</v>
      </c>
      <c r="Z126">
        <v>0.8176388888888888</v>
      </c>
      <c r="AA126">
        <v>252</v>
      </c>
      <c r="AB126">
        <v>1.0258333333333334</v>
      </c>
      <c r="AC126">
        <v>208</v>
      </c>
      <c r="AD126">
        <v>0.96458333333333324</v>
      </c>
      <c r="AE126">
        <v>307</v>
      </c>
      <c r="AF126">
        <v>9.0740571097321059</v>
      </c>
      <c r="AG126" s="2">
        <v>2.1223057399316523</v>
      </c>
      <c r="AH126">
        <v>2.4759637586690839E-2</v>
      </c>
      <c r="AI126">
        <f>1/Table1[[#This Row],[Avg MeanISIinBurst]]</f>
        <v>40.388313298153221</v>
      </c>
      <c r="AJ126">
        <v>90.791719948237699</v>
      </c>
      <c r="AK126">
        <v>2.939178570766976E-2</v>
      </c>
      <c r="AL126">
        <v>160.93746570071741</v>
      </c>
      <c r="AM126">
        <v>4.1287878787878797E-2</v>
      </c>
      <c r="AN126" t="b">
        <v>1</v>
      </c>
      <c r="AO126" t="b">
        <v>1</v>
      </c>
    </row>
    <row r="127" spans="1:41" x14ac:dyDescent="0.3">
      <c r="A127" t="s">
        <v>103</v>
      </c>
      <c r="B127">
        <v>22</v>
      </c>
      <c r="C127">
        <v>2</v>
      </c>
      <c r="D127" t="s">
        <v>64</v>
      </c>
      <c r="E127" t="s">
        <v>36</v>
      </c>
      <c r="F127">
        <v>8</v>
      </c>
      <c r="G127" t="str">
        <f>IF(Table1[[#This Row],[Ethanol Day]]&lt;9,"Early",IF(Table1[[#This Row],[Ethanol Day]]&gt;16,"Late","Mid"))</f>
        <v>Early</v>
      </c>
      <c r="H127" t="s">
        <v>37</v>
      </c>
      <c r="I127" t="s">
        <v>37</v>
      </c>
      <c r="J127">
        <v>1000</v>
      </c>
      <c r="K127">
        <v>9.5659027777777776</v>
      </c>
      <c r="L127">
        <f>Table1[[#This Row],[Hour4-Spk/sec]]-Table1[[#This Row],[Hour1-Spk/sec]]</f>
        <v>-0.43527777777777743</v>
      </c>
      <c r="M127">
        <v>67.65702015262373</v>
      </c>
      <c r="N127">
        <v>10.150555555555556</v>
      </c>
      <c r="O127">
        <v>69.334805639271536</v>
      </c>
      <c r="P127">
        <v>9.3330555555555552</v>
      </c>
      <c r="Q127">
        <v>67.060701159480388</v>
      </c>
      <c r="R127">
        <v>9.0647222222222208</v>
      </c>
      <c r="S127">
        <v>65.798174676392335</v>
      </c>
      <c r="T127">
        <v>9.7152777777777786</v>
      </c>
      <c r="U127">
        <v>68.279495345664699</v>
      </c>
      <c r="V127">
        <v>1.0145885309740927</v>
      </c>
      <c r="W127">
        <v>0.10474652061480716</v>
      </c>
      <c r="X127">
        <v>10.150555555555556</v>
      </c>
      <c r="Y127">
        <v>193</v>
      </c>
      <c r="Z127">
        <v>9.3330555555555552</v>
      </c>
      <c r="AA127">
        <v>252</v>
      </c>
      <c r="AB127">
        <v>9.0647222222222208</v>
      </c>
      <c r="AC127">
        <v>208</v>
      </c>
      <c r="AD127">
        <v>9.7152777777777786</v>
      </c>
      <c r="AE127">
        <v>307</v>
      </c>
      <c r="AF127">
        <v>67.65702015262373</v>
      </c>
      <c r="AG127" s="2">
        <v>4.5061291844277909</v>
      </c>
      <c r="AH127">
        <v>3.7062999061109762E-2</v>
      </c>
      <c r="AI127">
        <f>1/Table1[[#This Row],[Avg MeanISIinBurst]]</f>
        <v>26.981086942025176</v>
      </c>
      <c r="AJ127">
        <v>73.11452352239688</v>
      </c>
      <c r="AK127">
        <v>0.14897408854021216</v>
      </c>
      <c r="AL127">
        <v>58.348232168790162</v>
      </c>
      <c r="AM127">
        <v>1.4378723404255314</v>
      </c>
      <c r="AN127" t="b">
        <v>1</v>
      </c>
      <c r="AO127" t="b">
        <v>1</v>
      </c>
    </row>
    <row r="128" spans="1:41" hidden="1" x14ac:dyDescent="0.3">
      <c r="A128" t="s">
        <v>103</v>
      </c>
      <c r="B128">
        <v>22</v>
      </c>
      <c r="C128">
        <v>3</v>
      </c>
      <c r="D128" t="s">
        <v>79</v>
      </c>
      <c r="E128" t="s">
        <v>36</v>
      </c>
      <c r="F128">
        <v>8</v>
      </c>
      <c r="G128" t="str">
        <f>IF(Table1[[#This Row],[Ethanol Day]]&lt;9,"Early",IF(Table1[[#This Row],[Ethanol Day]]&gt;16,"Late","Mid"))</f>
        <v>Early</v>
      </c>
      <c r="H128" t="s">
        <v>38</v>
      </c>
      <c r="I128" t="s">
        <v>37</v>
      </c>
      <c r="J128">
        <v>1000</v>
      </c>
      <c r="K128">
        <v>8.8620833333333344</v>
      </c>
      <c r="L128">
        <f>Table1[[#This Row],[Hour4-Spk/sec]]-Table1[[#This Row],[Hour1-Spk/sec]]</f>
        <v>4.017222222222224</v>
      </c>
      <c r="M128">
        <v>62.575765468641833</v>
      </c>
      <c r="N128">
        <v>4.7952777777777778</v>
      </c>
      <c r="O128">
        <v>39.485457413148687</v>
      </c>
      <c r="P128">
        <v>11.108333333333334</v>
      </c>
      <c r="Q128">
        <v>73.010438951070441</v>
      </c>
      <c r="R128">
        <v>10.732222222222225</v>
      </c>
      <c r="S128">
        <v>71.493222608625331</v>
      </c>
      <c r="T128">
        <v>8.8125000000000018</v>
      </c>
      <c r="U128">
        <v>64.389750563765162</v>
      </c>
      <c r="V128">
        <v>1.190641276361905</v>
      </c>
      <c r="W128">
        <v>0.11259783772265923</v>
      </c>
      <c r="X128">
        <v>4.7952777777777778</v>
      </c>
      <c r="Y128">
        <v>193</v>
      </c>
      <c r="Z128">
        <v>11.108333333333334</v>
      </c>
      <c r="AA128">
        <v>252</v>
      </c>
      <c r="AB128">
        <v>10.732222222222225</v>
      </c>
      <c r="AC128">
        <v>208</v>
      </c>
      <c r="AD128">
        <v>8.8125000000000018</v>
      </c>
      <c r="AE128">
        <v>307</v>
      </c>
      <c r="AF128">
        <v>62.575765468641833</v>
      </c>
      <c r="AG128">
        <v>4.8264406615913931</v>
      </c>
      <c r="AH128">
        <v>3.724351644136438E-2</v>
      </c>
      <c r="AI128">
        <f>1/Table1[[#This Row],[Avg MeanISIinBurst]]</f>
        <v>26.850311021903224</v>
      </c>
      <c r="AJ128">
        <v>68.41461543723932</v>
      </c>
      <c r="AK128">
        <v>0.16372096124867866</v>
      </c>
      <c r="AL128">
        <v>58.36575409089351</v>
      </c>
      <c r="AM128">
        <v>1.1690070921985818</v>
      </c>
      <c r="AN128" t="b">
        <v>1</v>
      </c>
      <c r="AO128" t="b">
        <v>1</v>
      </c>
    </row>
    <row r="129" spans="1:41" hidden="1" x14ac:dyDescent="0.3">
      <c r="A129" t="s">
        <v>103</v>
      </c>
      <c r="B129">
        <v>22</v>
      </c>
      <c r="C129">
        <v>4</v>
      </c>
      <c r="D129" t="s">
        <v>80</v>
      </c>
      <c r="E129" t="s">
        <v>36</v>
      </c>
      <c r="F129">
        <v>8</v>
      </c>
      <c r="G129" t="str">
        <f>IF(Table1[[#This Row],[Ethanol Day]]&lt;9,"Early",IF(Table1[[#This Row],[Ethanol Day]]&gt;16,"Late","Mid"))</f>
        <v>Early</v>
      </c>
      <c r="H129" t="s">
        <v>40</v>
      </c>
      <c r="I129" t="s">
        <v>62</v>
      </c>
      <c r="J129">
        <v>1000</v>
      </c>
      <c r="K129">
        <v>2.9541319444444447</v>
      </c>
      <c r="L129">
        <f>Table1[[#This Row],[Hour4-Spk/sec]]-Table1[[#This Row],[Hour1-Spk/sec]]</f>
        <v>1.2388888888888889</v>
      </c>
      <c r="M129">
        <v>30.244575806494446</v>
      </c>
      <c r="N129">
        <v>1.9672222222222224</v>
      </c>
      <c r="O129">
        <v>22.497928764401465</v>
      </c>
      <c r="P129">
        <v>3.1134722222222226</v>
      </c>
      <c r="Q129">
        <v>31.799798504308622</v>
      </c>
      <c r="R129">
        <v>3.529722222222222</v>
      </c>
      <c r="S129">
        <v>34.619463071141006</v>
      </c>
      <c r="T129">
        <v>3.2061111111111114</v>
      </c>
      <c r="U129">
        <v>32.190714777611184</v>
      </c>
      <c r="V129">
        <v>1.264776863060497</v>
      </c>
      <c r="W129">
        <v>0.33668171316324857</v>
      </c>
      <c r="X129">
        <v>1.9672222222222224</v>
      </c>
      <c r="Y129">
        <v>193</v>
      </c>
      <c r="Z129">
        <v>3.1134722222222226</v>
      </c>
      <c r="AA129">
        <v>252</v>
      </c>
      <c r="AB129">
        <v>3.529722222222222</v>
      </c>
      <c r="AC129">
        <v>208</v>
      </c>
      <c r="AD129">
        <v>3.2061111111111114</v>
      </c>
      <c r="AE129">
        <v>307</v>
      </c>
      <c r="AF129">
        <v>30.244575806494446</v>
      </c>
      <c r="AG129">
        <v>2.5662030681959211</v>
      </c>
      <c r="AH129">
        <v>2.8232942972311093E-2</v>
      </c>
      <c r="AI129">
        <f>1/Table1[[#This Row],[Avg MeanISIinBurst]]</f>
        <v>35.419616048554715</v>
      </c>
      <c r="AJ129">
        <v>98.35967278824458</v>
      </c>
      <c r="AK129">
        <v>5.0387297467328361E-2</v>
      </c>
      <c r="AL129">
        <v>121.73373804004724</v>
      </c>
      <c r="AM129">
        <v>0.36262411347517737</v>
      </c>
      <c r="AN129" t="b">
        <v>1</v>
      </c>
      <c r="AO129" t="b">
        <v>1</v>
      </c>
    </row>
    <row r="130" spans="1:41" hidden="1" x14ac:dyDescent="0.3">
      <c r="A130" t="s">
        <v>103</v>
      </c>
      <c r="B130">
        <v>22</v>
      </c>
      <c r="C130">
        <v>5</v>
      </c>
      <c r="D130" t="s">
        <v>65</v>
      </c>
      <c r="E130" t="s">
        <v>36</v>
      </c>
      <c r="F130">
        <v>8</v>
      </c>
      <c r="G130" t="str">
        <f>IF(Table1[[#This Row],[Ethanol Day]]&lt;9,"Early",IF(Table1[[#This Row],[Ethanol Day]]&gt;16,"Late","Mid"))</f>
        <v>Early</v>
      </c>
      <c r="H130" t="s">
        <v>37</v>
      </c>
      <c r="I130" t="s">
        <v>38</v>
      </c>
      <c r="J130">
        <v>1000</v>
      </c>
      <c r="K130">
        <v>0.7102777777777779</v>
      </c>
      <c r="L130">
        <f>Table1[[#This Row],[Hour4-Spk/sec]]-Table1[[#This Row],[Hour1-Spk/sec]]</f>
        <v>0.32527777777777755</v>
      </c>
      <c r="M130">
        <v>50.525642347852084</v>
      </c>
      <c r="N130">
        <v>0.5161111111111113</v>
      </c>
      <c r="O130">
        <v>51.85382361984464</v>
      </c>
      <c r="P130">
        <v>0.68777777777777782</v>
      </c>
      <c r="Q130">
        <v>55.537362075409028</v>
      </c>
      <c r="R130">
        <v>0.79583333333333339</v>
      </c>
      <c r="S130">
        <v>48.607330333938528</v>
      </c>
      <c r="T130">
        <v>0.84138888888888885</v>
      </c>
      <c r="U130">
        <v>46.005698238562616</v>
      </c>
      <c r="V130">
        <v>3.3139637517015572</v>
      </c>
      <c r="W130">
        <v>1.1499854512779555</v>
      </c>
      <c r="X130">
        <v>0.5161111111111113</v>
      </c>
      <c r="Y130">
        <v>193</v>
      </c>
      <c r="Z130">
        <v>0.68777777777777782</v>
      </c>
      <c r="AA130">
        <v>252</v>
      </c>
      <c r="AB130">
        <v>0.79583333333333339</v>
      </c>
      <c r="AC130">
        <v>208</v>
      </c>
      <c r="AD130">
        <v>0.84138888888888885</v>
      </c>
      <c r="AE130">
        <v>307</v>
      </c>
      <c r="AF130">
        <v>50.525642347852084</v>
      </c>
      <c r="AG130">
        <v>4.8920389264623401</v>
      </c>
      <c r="AH130">
        <v>3.4021574293559315E-2</v>
      </c>
      <c r="AI130">
        <f>1/Table1[[#This Row],[Avg MeanISIinBurst]]</f>
        <v>29.393113656980645</v>
      </c>
      <c r="AJ130">
        <v>51.353821035178541</v>
      </c>
      <c r="AK130">
        <v>0.12274873633450589</v>
      </c>
      <c r="AL130">
        <v>50.877963494889393</v>
      </c>
      <c r="AM130">
        <v>7.5833333333333322E-2</v>
      </c>
      <c r="AN130" t="b">
        <v>1</v>
      </c>
      <c r="AO130" t="b">
        <v>1</v>
      </c>
    </row>
    <row r="131" spans="1:41" x14ac:dyDescent="0.3">
      <c r="A131" t="s">
        <v>103</v>
      </c>
      <c r="B131">
        <v>22</v>
      </c>
      <c r="C131">
        <v>6</v>
      </c>
      <c r="D131" t="s">
        <v>66</v>
      </c>
      <c r="E131" t="s">
        <v>36</v>
      </c>
      <c r="F131">
        <v>8</v>
      </c>
      <c r="G131" t="str">
        <f>IF(Table1[[#This Row],[Ethanol Day]]&lt;9,"Early",IF(Table1[[#This Row],[Ethanol Day]]&gt;16,"Late","Mid"))</f>
        <v>Early</v>
      </c>
      <c r="H131" t="s">
        <v>37</v>
      </c>
      <c r="I131" t="s">
        <v>37</v>
      </c>
      <c r="J131">
        <v>1000</v>
      </c>
      <c r="K131">
        <v>2.1019097222222225</v>
      </c>
      <c r="L131">
        <f>Table1[[#This Row],[Hour4-Spk/sec]]-Table1[[#This Row],[Hour1-Spk/sec]]</f>
        <v>2.3611111111110805E-2</v>
      </c>
      <c r="M131">
        <v>18.013729939791283</v>
      </c>
      <c r="N131">
        <v>2.0841666666666669</v>
      </c>
      <c r="O131">
        <v>16.456543708368432</v>
      </c>
      <c r="P131">
        <v>1.961805555555556</v>
      </c>
      <c r="Q131">
        <v>17.056744262539947</v>
      </c>
      <c r="R131">
        <v>2.2538888888888891</v>
      </c>
      <c r="S131">
        <v>20.418831898142102</v>
      </c>
      <c r="T131">
        <v>2.1077777777777778</v>
      </c>
      <c r="U131">
        <v>18.043051083677039</v>
      </c>
      <c r="V131">
        <v>1.161236096452219</v>
      </c>
      <c r="W131">
        <v>0.47248219336527109</v>
      </c>
      <c r="X131">
        <v>2.0841666666666669</v>
      </c>
      <c r="Y131">
        <v>193</v>
      </c>
      <c r="Z131">
        <v>1.961805555555556</v>
      </c>
      <c r="AA131">
        <v>252</v>
      </c>
      <c r="AB131">
        <v>2.2538888888888891</v>
      </c>
      <c r="AC131">
        <v>208</v>
      </c>
      <c r="AD131">
        <v>2.1077777777777778</v>
      </c>
      <c r="AE131">
        <v>307</v>
      </c>
      <c r="AF131">
        <v>18.013729939791283</v>
      </c>
      <c r="AG131" s="2">
        <v>2.7996301538603521</v>
      </c>
      <c r="AH131">
        <v>3.7754012469835722E-2</v>
      </c>
      <c r="AI131">
        <f>1/Table1[[#This Row],[Avg MeanISIinBurst]]</f>
        <v>26.487250879597731</v>
      </c>
      <c r="AJ131">
        <v>40.947621671099931</v>
      </c>
      <c r="AK131">
        <v>7.2564183289048151E-2</v>
      </c>
      <c r="AL131">
        <v>55.831897081345552</v>
      </c>
      <c r="AM131">
        <v>0.13624113475177305</v>
      </c>
      <c r="AN131" t="b">
        <v>1</v>
      </c>
      <c r="AO131" t="b">
        <v>1</v>
      </c>
    </row>
    <row r="132" spans="1:41" hidden="1" x14ac:dyDescent="0.3">
      <c r="A132" t="s">
        <v>103</v>
      </c>
      <c r="B132">
        <v>22</v>
      </c>
      <c r="C132">
        <v>7</v>
      </c>
      <c r="D132" t="s">
        <v>97</v>
      </c>
      <c r="E132" t="s">
        <v>36</v>
      </c>
      <c r="F132">
        <v>8</v>
      </c>
      <c r="G132" t="str">
        <f>IF(Table1[[#This Row],[Ethanol Day]]&lt;9,"Early",IF(Table1[[#This Row],[Ethanol Day]]&gt;16,"Late","Mid"))</f>
        <v>Early</v>
      </c>
      <c r="H132" t="s">
        <v>40</v>
      </c>
      <c r="I132" t="s">
        <v>62</v>
      </c>
      <c r="J132">
        <v>1000</v>
      </c>
      <c r="K132">
        <v>0.60045138888888894</v>
      </c>
      <c r="L132">
        <f>Table1[[#This Row],[Hour4-Spk/sec]]-Table1[[#This Row],[Hour1-Spk/sec]]</f>
        <v>4.7083333333333255E-2</v>
      </c>
      <c r="M132">
        <v>12.732128895360574</v>
      </c>
      <c r="N132">
        <v>0.50666666666666671</v>
      </c>
      <c r="O132">
        <v>10.813761755032429</v>
      </c>
      <c r="P132">
        <v>0.6166666666666667</v>
      </c>
      <c r="Q132">
        <v>11.425088462289148</v>
      </c>
      <c r="R132">
        <v>0.72472222222222238</v>
      </c>
      <c r="S132">
        <v>16.544696312192343</v>
      </c>
      <c r="T132">
        <v>0.55374999999999996</v>
      </c>
      <c r="U132">
        <v>11.74279685882942</v>
      </c>
      <c r="V132">
        <v>1.1784934595977523</v>
      </c>
      <c r="W132">
        <v>1.6317536325512862</v>
      </c>
      <c r="X132">
        <v>0.50666666666666671</v>
      </c>
      <c r="Y132">
        <v>193</v>
      </c>
      <c r="Z132">
        <v>0.6166666666666667</v>
      </c>
      <c r="AA132">
        <v>252</v>
      </c>
      <c r="AB132">
        <v>0.72472222222222238</v>
      </c>
      <c r="AC132">
        <v>208</v>
      </c>
      <c r="AD132">
        <v>0.55374999999999996</v>
      </c>
      <c r="AE132">
        <v>307</v>
      </c>
      <c r="AF132">
        <v>12.732128895360574</v>
      </c>
      <c r="AG132">
        <v>2.1929180712075453</v>
      </c>
      <c r="AH132">
        <v>2.394859933385915E-2</v>
      </c>
      <c r="AI132">
        <f>1/Table1[[#This Row],[Avg MeanISIinBurst]]</f>
        <v>41.756095463427549</v>
      </c>
      <c r="AJ132">
        <v>93.43780393638059</v>
      </c>
      <c r="AK132">
        <v>3.0048267531593845E-2</v>
      </c>
      <c r="AL132">
        <v>158.04716817589721</v>
      </c>
      <c r="AM132">
        <v>3.8074074074074087E-2</v>
      </c>
      <c r="AN132" t="b">
        <v>1</v>
      </c>
      <c r="AO132" t="b">
        <v>1</v>
      </c>
    </row>
    <row r="133" spans="1:41" hidden="1" x14ac:dyDescent="0.3">
      <c r="A133" t="s">
        <v>103</v>
      </c>
      <c r="B133">
        <v>22</v>
      </c>
      <c r="C133">
        <v>8</v>
      </c>
      <c r="D133" t="s">
        <v>67</v>
      </c>
      <c r="E133" t="s">
        <v>36</v>
      </c>
      <c r="F133">
        <v>8</v>
      </c>
      <c r="G133" t="str">
        <f>IF(Table1[[#This Row],[Ethanol Day]]&lt;9,"Early",IF(Table1[[#This Row],[Ethanol Day]]&gt;16,"Late","Mid"))</f>
        <v>Early</v>
      </c>
      <c r="H133" t="s">
        <v>40</v>
      </c>
      <c r="I133" t="s">
        <v>62</v>
      </c>
      <c r="J133">
        <v>1000</v>
      </c>
      <c r="K133">
        <v>1.822152777777778</v>
      </c>
      <c r="L133">
        <f>Table1[[#This Row],[Hour4-Spk/sec]]-Table1[[#This Row],[Hour1-Spk/sec]]</f>
        <v>-4.5416666666666439E-2</v>
      </c>
      <c r="M133">
        <v>21.435004462258643</v>
      </c>
      <c r="N133">
        <v>1.814861111111111</v>
      </c>
      <c r="O133">
        <v>21.518337754397798</v>
      </c>
      <c r="P133">
        <v>1.8805555555555562</v>
      </c>
      <c r="Q133">
        <v>22.219430755137996</v>
      </c>
      <c r="R133">
        <v>1.8237499999999998</v>
      </c>
      <c r="S133">
        <v>20.70592672037499</v>
      </c>
      <c r="T133">
        <v>1.7694444444444446</v>
      </c>
      <c r="U133">
        <v>21.303898372954624</v>
      </c>
      <c r="V133">
        <v>1.144213147401943</v>
      </c>
      <c r="W133">
        <v>0.52968891913766469</v>
      </c>
      <c r="X133">
        <v>1.814861111111111</v>
      </c>
      <c r="Y133">
        <v>193</v>
      </c>
      <c r="Z133">
        <v>1.8805555555555562</v>
      </c>
      <c r="AA133">
        <v>252</v>
      </c>
      <c r="AB133">
        <v>1.8237499999999998</v>
      </c>
      <c r="AC133">
        <v>208</v>
      </c>
      <c r="AD133">
        <v>1.7694444444444446</v>
      </c>
      <c r="AE133">
        <v>307</v>
      </c>
      <c r="AF133">
        <v>21.435004462258643</v>
      </c>
      <c r="AG133">
        <v>2.3720355733750007</v>
      </c>
      <c r="AH133">
        <v>2.6914909324189228E-2</v>
      </c>
      <c r="AI133">
        <f>1/Table1[[#This Row],[Avg MeanISIinBurst]]</f>
        <v>37.15412851498148</v>
      </c>
      <c r="AJ133">
        <v>93.739800500530691</v>
      </c>
      <c r="AK133">
        <v>4.0787715496219644E-2</v>
      </c>
      <c r="AL133">
        <v>133.76979193662544</v>
      </c>
      <c r="AM133">
        <v>0.16674418604651162</v>
      </c>
      <c r="AN133" t="b">
        <v>1</v>
      </c>
      <c r="AO133" t="b">
        <v>1</v>
      </c>
    </row>
    <row r="134" spans="1:41" hidden="1" x14ac:dyDescent="0.3">
      <c r="A134" t="s">
        <v>103</v>
      </c>
      <c r="B134">
        <v>22</v>
      </c>
      <c r="C134">
        <v>9</v>
      </c>
      <c r="D134" t="s">
        <v>71</v>
      </c>
      <c r="E134" t="s">
        <v>36</v>
      </c>
      <c r="F134">
        <v>8</v>
      </c>
      <c r="G134" t="str">
        <f>IF(Table1[[#This Row],[Ethanol Day]]&lt;9,"Early",IF(Table1[[#This Row],[Ethanol Day]]&gt;16,"Late","Mid"))</f>
        <v>Early</v>
      </c>
      <c r="H134" t="s">
        <v>40</v>
      </c>
      <c r="I134" t="s">
        <v>38</v>
      </c>
      <c r="J134">
        <v>1000</v>
      </c>
      <c r="K134">
        <v>1.7082986111111111</v>
      </c>
      <c r="L134">
        <f>Table1[[#This Row],[Hour4-Spk/sec]]-Table1[[#This Row],[Hour1-Spk/sec]]</f>
        <v>-0.17027777777777775</v>
      </c>
      <c r="M134">
        <v>23.284202703207363</v>
      </c>
      <c r="N134">
        <v>1.7894444444444444</v>
      </c>
      <c r="O134">
        <v>23.439979541659739</v>
      </c>
      <c r="P134">
        <v>1.7154166666666668</v>
      </c>
      <c r="Q134">
        <v>25.825602739584124</v>
      </c>
      <c r="R134">
        <v>1.7091666666666665</v>
      </c>
      <c r="S134">
        <v>22.545489638304939</v>
      </c>
      <c r="T134">
        <v>1.6191666666666666</v>
      </c>
      <c r="U134">
        <v>21.563485036054086</v>
      </c>
      <c r="V134">
        <v>1.1810253518693039</v>
      </c>
      <c r="W134">
        <v>0.58388307916937054</v>
      </c>
      <c r="X134">
        <v>1.7894444444444444</v>
      </c>
      <c r="Y134">
        <v>193</v>
      </c>
      <c r="Z134">
        <v>1.7154166666666668</v>
      </c>
      <c r="AA134">
        <v>252</v>
      </c>
      <c r="AB134">
        <v>1.7091666666666665</v>
      </c>
      <c r="AC134">
        <v>208</v>
      </c>
      <c r="AD134">
        <v>1.6191666666666666</v>
      </c>
      <c r="AE134">
        <v>307</v>
      </c>
      <c r="AF134">
        <v>23.284202703207363</v>
      </c>
      <c r="AG134">
        <v>2.3884907740280124</v>
      </c>
      <c r="AH134">
        <v>2.6566353028797597E-2</v>
      </c>
      <c r="AI134">
        <f>1/Table1[[#This Row],[Avg MeanISIinBurst]]</f>
        <v>37.641598713832209</v>
      </c>
      <c r="AJ134">
        <v>87.544521307018812</v>
      </c>
      <c r="AK134">
        <v>4.0658571362611751E-2</v>
      </c>
      <c r="AL134">
        <v>121.66063417456733</v>
      </c>
      <c r="AM134">
        <v>0.1680740740740741</v>
      </c>
      <c r="AN134" t="b">
        <v>1</v>
      </c>
      <c r="AO134" t="b">
        <v>1</v>
      </c>
    </row>
    <row r="135" spans="1:41" hidden="1" x14ac:dyDescent="0.3">
      <c r="A135" t="s">
        <v>103</v>
      </c>
      <c r="B135">
        <v>22</v>
      </c>
      <c r="C135">
        <v>10</v>
      </c>
      <c r="D135" t="s">
        <v>83</v>
      </c>
      <c r="E135" t="s">
        <v>36</v>
      </c>
      <c r="F135">
        <v>8</v>
      </c>
      <c r="G135" t="str">
        <f>IF(Table1[[#This Row],[Ethanol Day]]&lt;9,"Early",IF(Table1[[#This Row],[Ethanol Day]]&gt;16,"Late","Mid"))</f>
        <v>Early</v>
      </c>
      <c r="H135" t="s">
        <v>40</v>
      </c>
      <c r="I135" t="s">
        <v>62</v>
      </c>
      <c r="J135">
        <v>1000</v>
      </c>
      <c r="K135">
        <v>0.83756944444444448</v>
      </c>
      <c r="L135">
        <f>Table1[[#This Row],[Hour4-Spk/sec]]-Table1[[#This Row],[Hour1-Spk/sec]]</f>
        <v>2.9861111111111005E-2</v>
      </c>
      <c r="M135">
        <v>13.085974263591343</v>
      </c>
      <c r="N135">
        <v>0.80597222222222242</v>
      </c>
      <c r="O135">
        <v>13.247642149965674</v>
      </c>
      <c r="P135">
        <v>0.87861111111111112</v>
      </c>
      <c r="Q135">
        <v>14.170434110106982</v>
      </c>
      <c r="R135">
        <v>0.82986111111111105</v>
      </c>
      <c r="S135">
        <v>12.035936763820642</v>
      </c>
      <c r="T135">
        <v>0.83583333333333343</v>
      </c>
      <c r="U135">
        <v>12.791296771697928</v>
      </c>
      <c r="V135">
        <v>1.3139562512767899</v>
      </c>
      <c r="W135">
        <v>1.2127035545822102</v>
      </c>
      <c r="X135">
        <v>0.80597222222222242</v>
      </c>
      <c r="Y135">
        <v>193</v>
      </c>
      <c r="Z135">
        <v>0.87861111111111112</v>
      </c>
      <c r="AA135">
        <v>252</v>
      </c>
      <c r="AB135">
        <v>0.82986111111111105</v>
      </c>
      <c r="AC135">
        <v>208</v>
      </c>
      <c r="AD135">
        <v>0.83583333333333343</v>
      </c>
      <c r="AE135">
        <v>307</v>
      </c>
      <c r="AF135">
        <v>13.085974263591343</v>
      </c>
      <c r="AG135">
        <v>2.3182156765567496</v>
      </c>
      <c r="AH135">
        <v>3.2383991929633586E-2</v>
      </c>
      <c r="AI135">
        <f>1/Table1[[#This Row],[Avg MeanISIinBurst]]</f>
        <v>30.879454335737126</v>
      </c>
      <c r="AJ135">
        <v>58.234425610836652</v>
      </c>
      <c r="AK135">
        <v>4.6359152765094058E-2</v>
      </c>
      <c r="AL135">
        <v>92.684564287369795</v>
      </c>
      <c r="AM135">
        <v>4.8074074074074061E-2</v>
      </c>
      <c r="AN135" t="b">
        <v>1</v>
      </c>
      <c r="AO135" t="b">
        <v>1</v>
      </c>
    </row>
    <row r="136" spans="1:41" hidden="1" x14ac:dyDescent="0.3">
      <c r="A136" t="s">
        <v>103</v>
      </c>
      <c r="B136">
        <v>22</v>
      </c>
      <c r="C136">
        <v>11</v>
      </c>
      <c r="D136" t="s">
        <v>73</v>
      </c>
      <c r="E136" t="s">
        <v>36</v>
      </c>
      <c r="F136">
        <v>8</v>
      </c>
      <c r="G136" t="str">
        <f>IF(Table1[[#This Row],[Ethanol Day]]&lt;9,"Early",IF(Table1[[#This Row],[Ethanol Day]]&gt;16,"Late","Mid"))</f>
        <v>Early</v>
      </c>
      <c r="H136" t="s">
        <v>40</v>
      </c>
      <c r="I136" t="s">
        <v>62</v>
      </c>
      <c r="J136">
        <v>1000</v>
      </c>
      <c r="K136">
        <v>0.96715277777777775</v>
      </c>
      <c r="L136">
        <f>Table1[[#This Row],[Hour4-Spk/sec]]-Table1[[#This Row],[Hour1-Spk/sec]]</f>
        <v>-7.0416666666666905E-2</v>
      </c>
      <c r="M136">
        <v>16.28414929147905</v>
      </c>
      <c r="N136">
        <v>0.98319444444444448</v>
      </c>
      <c r="O136">
        <v>15.335979983488022</v>
      </c>
      <c r="P136">
        <v>0.94347222222222216</v>
      </c>
      <c r="Q136">
        <v>16.353595938943513</v>
      </c>
      <c r="R136">
        <v>1.0291666666666668</v>
      </c>
      <c r="S136">
        <v>18.178365921170961</v>
      </c>
      <c r="T136">
        <v>0.91277777777777758</v>
      </c>
      <c r="U136">
        <v>15.195428433936504</v>
      </c>
      <c r="V136">
        <v>1.1759548421669859</v>
      </c>
      <c r="W136">
        <v>1.027905474439526</v>
      </c>
      <c r="X136">
        <v>0.98319444444444448</v>
      </c>
      <c r="Y136">
        <v>193</v>
      </c>
      <c r="Z136">
        <v>0.94347222222222216</v>
      </c>
      <c r="AA136">
        <v>252</v>
      </c>
      <c r="AB136">
        <v>1.0291666666666668</v>
      </c>
      <c r="AC136">
        <v>208</v>
      </c>
      <c r="AD136">
        <v>0.91277777777777758</v>
      </c>
      <c r="AE136">
        <v>307</v>
      </c>
      <c r="AF136">
        <v>16.28414929147905</v>
      </c>
      <c r="AG136">
        <v>2.2888359132135752</v>
      </c>
      <c r="AH136">
        <v>2.5507400356065836E-2</v>
      </c>
      <c r="AI136">
        <f>1/Table1[[#This Row],[Avg MeanISIinBurst]]</f>
        <v>39.204308790417095</v>
      </c>
      <c r="AJ136">
        <v>92.480138208292033</v>
      </c>
      <c r="AK136">
        <v>3.5733267285429172E-2</v>
      </c>
      <c r="AL136">
        <v>138.56298785760745</v>
      </c>
      <c r="AM136">
        <v>6.9130434782608705E-2</v>
      </c>
      <c r="AN136" t="b">
        <v>1</v>
      </c>
      <c r="AO136" t="b">
        <v>1</v>
      </c>
    </row>
    <row r="137" spans="1:41" hidden="1" x14ac:dyDescent="0.3">
      <c r="A137" t="s">
        <v>103</v>
      </c>
      <c r="B137">
        <v>22</v>
      </c>
      <c r="C137">
        <v>12</v>
      </c>
      <c r="D137" t="s">
        <v>74</v>
      </c>
      <c r="E137" t="s">
        <v>36</v>
      </c>
      <c r="F137">
        <v>8</v>
      </c>
      <c r="G137" t="str">
        <f>IF(Table1[[#This Row],[Ethanol Day]]&lt;9,"Early",IF(Table1[[#This Row],[Ethanol Day]]&gt;16,"Late","Mid"))</f>
        <v>Early</v>
      </c>
      <c r="H137" t="s">
        <v>40</v>
      </c>
      <c r="I137" t="s">
        <v>37</v>
      </c>
      <c r="J137">
        <v>1000</v>
      </c>
      <c r="K137">
        <v>2.3005555555555559</v>
      </c>
      <c r="L137">
        <f>Table1[[#This Row],[Hour4-Spk/sec]]-Table1[[#This Row],[Hour1-Spk/sec]]</f>
        <v>-0.38319444444444484</v>
      </c>
      <c r="M137">
        <v>23.25009922425642</v>
      </c>
      <c r="N137">
        <v>2.525555555555556</v>
      </c>
      <c r="O137">
        <v>24.543290295726674</v>
      </c>
      <c r="P137">
        <v>2.4720833333333334</v>
      </c>
      <c r="Q137">
        <v>23.591556953933498</v>
      </c>
      <c r="R137">
        <v>2.0622222222222222</v>
      </c>
      <c r="S137">
        <v>21.354337131839852</v>
      </c>
      <c r="T137">
        <v>2.1423611111111112</v>
      </c>
      <c r="U137">
        <v>23.714596135715997</v>
      </c>
      <c r="V137">
        <v>1.1222006608590578</v>
      </c>
      <c r="W137">
        <v>0.43854682636371944</v>
      </c>
      <c r="X137">
        <v>2.525555555555556</v>
      </c>
      <c r="Y137">
        <v>193</v>
      </c>
      <c r="Z137">
        <v>2.4720833333333334</v>
      </c>
      <c r="AA137">
        <v>252</v>
      </c>
      <c r="AB137">
        <v>2.0622222222222222</v>
      </c>
      <c r="AC137">
        <v>208</v>
      </c>
      <c r="AD137">
        <v>2.1423611111111112</v>
      </c>
      <c r="AE137">
        <v>307</v>
      </c>
      <c r="AF137">
        <v>23.25009922425642</v>
      </c>
      <c r="AG137">
        <v>2.3676242160990424</v>
      </c>
      <c r="AH137">
        <v>2.9002503945307359E-2</v>
      </c>
      <c r="AI137">
        <f>1/Table1[[#This Row],[Avg MeanISIinBurst]]</f>
        <v>34.479781534925067</v>
      </c>
      <c r="AJ137">
        <v>74.527207747293176</v>
      </c>
      <c r="AK137">
        <v>4.3434653152570363E-2</v>
      </c>
      <c r="AL137">
        <v>107.51005505681161</v>
      </c>
      <c r="AM137">
        <v>0.22818181818181807</v>
      </c>
      <c r="AN137" t="b">
        <v>1</v>
      </c>
      <c r="AO137" t="b">
        <v>1</v>
      </c>
    </row>
    <row r="138" spans="1:41" hidden="1" x14ac:dyDescent="0.3">
      <c r="A138" t="s">
        <v>103</v>
      </c>
      <c r="B138">
        <v>22</v>
      </c>
      <c r="C138">
        <v>13</v>
      </c>
      <c r="D138" t="s">
        <v>99</v>
      </c>
      <c r="E138" t="s">
        <v>36</v>
      </c>
      <c r="F138">
        <v>8</v>
      </c>
      <c r="G138" t="str">
        <f>IF(Table1[[#This Row],[Ethanol Day]]&lt;9,"Early",IF(Table1[[#This Row],[Ethanol Day]]&gt;16,"Late","Mid"))</f>
        <v>Early</v>
      </c>
      <c r="H138" t="s">
        <v>40</v>
      </c>
      <c r="I138" t="s">
        <v>62</v>
      </c>
      <c r="J138">
        <v>1000</v>
      </c>
      <c r="K138">
        <v>2.0860416666666666</v>
      </c>
      <c r="L138">
        <f>Table1[[#This Row],[Hour4-Spk/sec]]-Table1[[#This Row],[Hour1-Spk/sec]]</f>
        <v>0.45972222222222259</v>
      </c>
      <c r="M138">
        <v>20.923729454230511</v>
      </c>
      <c r="N138">
        <v>1.8794444444444443</v>
      </c>
      <c r="O138">
        <v>19.743041930711218</v>
      </c>
      <c r="P138">
        <v>2.0327777777777776</v>
      </c>
      <c r="Q138">
        <v>20.157274926748588</v>
      </c>
      <c r="R138">
        <v>2.0927777777777776</v>
      </c>
      <c r="S138">
        <v>21.794550452187895</v>
      </c>
      <c r="T138">
        <v>2.3391666666666668</v>
      </c>
      <c r="U138">
        <v>22.000050507274324</v>
      </c>
      <c r="V138">
        <v>1.044230569449681</v>
      </c>
      <c r="W138">
        <v>0.47937367089450378</v>
      </c>
      <c r="X138">
        <v>1.8794444444444443</v>
      </c>
      <c r="Y138">
        <v>193</v>
      </c>
      <c r="Z138">
        <v>2.0327777777777776</v>
      </c>
      <c r="AA138">
        <v>252</v>
      </c>
      <c r="AB138">
        <v>2.0927777777777776</v>
      </c>
      <c r="AC138">
        <v>208</v>
      </c>
      <c r="AD138">
        <v>2.3391666666666668</v>
      </c>
      <c r="AE138">
        <v>307</v>
      </c>
      <c r="AF138">
        <v>20.923729454230511</v>
      </c>
      <c r="AG138">
        <v>2.2908110111297604</v>
      </c>
      <c r="AH138">
        <v>2.6589215866261746E-2</v>
      </c>
      <c r="AI138">
        <f>1/Table1[[#This Row],[Avg MeanISIinBurst]]</f>
        <v>37.609232443325638</v>
      </c>
      <c r="AJ138">
        <v>86.022021383564208</v>
      </c>
      <c r="AK138">
        <v>3.7319185552109564E-2</v>
      </c>
      <c r="AL138">
        <v>131.41467770278817</v>
      </c>
      <c r="AM138">
        <v>0.19159722222222222</v>
      </c>
      <c r="AN138" t="b">
        <v>1</v>
      </c>
      <c r="AO138" t="b">
        <v>1</v>
      </c>
    </row>
    <row r="139" spans="1:41" x14ac:dyDescent="0.3">
      <c r="A139" t="s">
        <v>103</v>
      </c>
      <c r="B139">
        <v>22</v>
      </c>
      <c r="C139">
        <v>14</v>
      </c>
      <c r="D139" t="s">
        <v>75</v>
      </c>
      <c r="E139" t="s">
        <v>36</v>
      </c>
      <c r="F139">
        <v>8</v>
      </c>
      <c r="G139" t="str">
        <f>IF(Table1[[#This Row],[Ethanol Day]]&lt;9,"Early",IF(Table1[[#This Row],[Ethanol Day]]&gt;16,"Late","Mid"))</f>
        <v>Early</v>
      </c>
      <c r="H139" t="s">
        <v>37</v>
      </c>
      <c r="I139" t="s">
        <v>37</v>
      </c>
      <c r="J139">
        <v>1000</v>
      </c>
      <c r="K139">
        <v>2.3299999999999996</v>
      </c>
      <c r="L139">
        <f>Table1[[#This Row],[Hour4-Spk/sec]]-Table1[[#This Row],[Hour1-Spk/sec]]</f>
        <v>0.64124999999999965</v>
      </c>
      <c r="M139">
        <v>45.865005484205376</v>
      </c>
      <c r="N139">
        <v>1.997222222222222</v>
      </c>
      <c r="O139">
        <v>38.809992324476951</v>
      </c>
      <c r="P139">
        <v>2.1765277777777778</v>
      </c>
      <c r="Q139">
        <v>46.46047765727161</v>
      </c>
      <c r="R139">
        <v>2.5077777777777777</v>
      </c>
      <c r="S139">
        <v>48.325239024111376</v>
      </c>
      <c r="T139">
        <v>2.6384722222222217</v>
      </c>
      <c r="U139">
        <v>50.505677763664181</v>
      </c>
      <c r="V139">
        <v>2.3043232007232586</v>
      </c>
      <c r="W139">
        <v>0.43295644205905343</v>
      </c>
      <c r="X139">
        <v>1.997222222222222</v>
      </c>
      <c r="Y139">
        <v>193</v>
      </c>
      <c r="Z139">
        <v>2.1765277777777778</v>
      </c>
      <c r="AA139">
        <v>252</v>
      </c>
      <c r="AB139">
        <v>2.5077777777777777</v>
      </c>
      <c r="AC139">
        <v>208</v>
      </c>
      <c r="AD139">
        <v>2.6384722222222217</v>
      </c>
      <c r="AE139">
        <v>307</v>
      </c>
      <c r="AF139">
        <v>45.865005484205376</v>
      </c>
      <c r="AG139" s="2">
        <v>3.8127668122340852</v>
      </c>
      <c r="AH139">
        <v>4.1976841637810625E-2</v>
      </c>
      <c r="AI139">
        <f>1/Table1[[#This Row],[Avg MeanISIinBurst]]</f>
        <v>23.822659375574613</v>
      </c>
      <c r="AJ139">
        <v>41.641804071132469</v>
      </c>
      <c r="AK139">
        <v>0.13153714442401901</v>
      </c>
      <c r="AL139">
        <v>46.715382301801</v>
      </c>
      <c r="AM139">
        <v>0.28437037037037033</v>
      </c>
      <c r="AN139" t="b">
        <v>1</v>
      </c>
      <c r="AO139" t="b">
        <v>1</v>
      </c>
    </row>
    <row r="140" spans="1:41" hidden="1" x14ac:dyDescent="0.3">
      <c r="A140" t="s">
        <v>103</v>
      </c>
      <c r="B140">
        <v>22</v>
      </c>
      <c r="C140">
        <v>15</v>
      </c>
      <c r="D140" t="s">
        <v>76</v>
      </c>
      <c r="E140" t="s">
        <v>36</v>
      </c>
      <c r="F140">
        <v>8</v>
      </c>
      <c r="G140" t="str">
        <f>IF(Table1[[#This Row],[Ethanol Day]]&lt;9,"Early",IF(Table1[[#This Row],[Ethanol Day]]&gt;16,"Late","Mid"))</f>
        <v>Early</v>
      </c>
      <c r="H140" t="s">
        <v>40</v>
      </c>
      <c r="I140" t="s">
        <v>37</v>
      </c>
      <c r="J140">
        <v>1000</v>
      </c>
      <c r="K140">
        <v>0.89440972222222215</v>
      </c>
      <c r="L140">
        <f>Table1[[#This Row],[Hour4-Spk/sec]]-Table1[[#This Row],[Hour1-Spk/sec]]</f>
        <v>-2.7638888888889102E-2</v>
      </c>
      <c r="M140">
        <v>9.791467227325672</v>
      </c>
      <c r="N140">
        <v>0.8897222222222223</v>
      </c>
      <c r="O140">
        <v>10.5988802454868</v>
      </c>
      <c r="P140">
        <v>0.87805555555555559</v>
      </c>
      <c r="Q140">
        <v>9.3102484248568356</v>
      </c>
      <c r="R140">
        <v>0.94777777777777772</v>
      </c>
      <c r="S140">
        <v>9.7882680228636829</v>
      </c>
      <c r="T140">
        <v>0.8620833333333332</v>
      </c>
      <c r="U140">
        <v>9.5859114001946395</v>
      </c>
      <c r="V140">
        <v>1.0727777859493892</v>
      </c>
      <c r="W140">
        <v>1.1100545512375664</v>
      </c>
      <c r="X140">
        <v>0.8897222222222223</v>
      </c>
      <c r="Y140">
        <v>193</v>
      </c>
      <c r="Z140">
        <v>0.87805555555555559</v>
      </c>
      <c r="AA140">
        <v>252</v>
      </c>
      <c r="AB140">
        <v>0.94777777777777772</v>
      </c>
      <c r="AC140">
        <v>208</v>
      </c>
      <c r="AD140">
        <v>0.8620833333333332</v>
      </c>
      <c r="AE140">
        <v>307</v>
      </c>
      <c r="AF140">
        <v>9.791467227325672</v>
      </c>
      <c r="AG140">
        <v>2.1613734571242316</v>
      </c>
      <c r="AH140">
        <v>2.6963515247038914E-2</v>
      </c>
      <c r="AI140">
        <f>1/Table1[[#This Row],[Avg MeanISIinBurst]]</f>
        <v>37.087152429422872</v>
      </c>
      <c r="AJ140">
        <v>74.794868397544008</v>
      </c>
      <c r="AK140">
        <v>3.3025160555309872E-2</v>
      </c>
      <c r="AL140">
        <v>127.23114710200426</v>
      </c>
      <c r="AM140">
        <v>4.0962962962962965E-2</v>
      </c>
      <c r="AN140" t="b">
        <v>1</v>
      </c>
      <c r="AO140" t="b">
        <v>1</v>
      </c>
    </row>
    <row r="141" spans="1:41" hidden="1" x14ac:dyDescent="0.3">
      <c r="A141" t="s">
        <v>103</v>
      </c>
      <c r="B141">
        <v>22</v>
      </c>
      <c r="C141">
        <v>16</v>
      </c>
      <c r="D141" t="s">
        <v>95</v>
      </c>
      <c r="E141" t="s">
        <v>36</v>
      </c>
      <c r="F141">
        <v>8</v>
      </c>
      <c r="G141" t="str">
        <f>IF(Table1[[#This Row],[Ethanol Day]]&lt;9,"Early",IF(Table1[[#This Row],[Ethanol Day]]&gt;16,"Late","Mid"))</f>
        <v>Early</v>
      </c>
      <c r="H141" t="s">
        <v>40</v>
      </c>
      <c r="I141" t="s">
        <v>37</v>
      </c>
      <c r="J141">
        <v>1000</v>
      </c>
      <c r="K141">
        <v>0.52451388888888895</v>
      </c>
      <c r="L141">
        <f>Table1[[#This Row],[Hour4-Spk/sec]]-Table1[[#This Row],[Hour1-Spk/sec]]</f>
        <v>-9.3055555555554004E-3</v>
      </c>
      <c r="M141">
        <v>4.1026188068130693</v>
      </c>
      <c r="N141">
        <v>0.50166666666666659</v>
      </c>
      <c r="O141">
        <v>4.8676003074906191</v>
      </c>
      <c r="P141">
        <v>0.58736111111111111</v>
      </c>
      <c r="Q141">
        <v>3.9516116869648887</v>
      </c>
      <c r="R141">
        <v>0.51666666666666672</v>
      </c>
      <c r="S141">
        <v>4.3385400438314266</v>
      </c>
      <c r="T141">
        <v>0.49236111111111119</v>
      </c>
      <c r="U141">
        <v>3.1617320309929924</v>
      </c>
      <c r="V141">
        <v>1.1177006634119888</v>
      </c>
      <c r="W141">
        <v>1.9396677907290123</v>
      </c>
      <c r="X141">
        <v>0.50166666666666659</v>
      </c>
      <c r="Y141">
        <v>193</v>
      </c>
      <c r="Z141">
        <v>0.58736111111111111</v>
      </c>
      <c r="AA141">
        <v>252</v>
      </c>
      <c r="AB141">
        <v>0.51666666666666672</v>
      </c>
      <c r="AC141">
        <v>208</v>
      </c>
      <c r="AD141">
        <v>0.49236111111111119</v>
      </c>
      <c r="AE141">
        <v>307</v>
      </c>
      <c r="AF141">
        <v>4.1026188068130693</v>
      </c>
      <c r="AG141">
        <v>2.0511363636363638</v>
      </c>
      <c r="AH141">
        <v>2.6464126082251075E-2</v>
      </c>
      <c r="AI141">
        <f>1/Table1[[#This Row],[Avg MeanISIinBurst]]</f>
        <v>37.787002559312874</v>
      </c>
      <c r="AJ141">
        <v>81.162272014680312</v>
      </c>
      <c r="AK141">
        <v>2.8190754870133086E-2</v>
      </c>
      <c r="AL141">
        <v>145.60941152991731</v>
      </c>
      <c r="AM141">
        <v>1.028985507246377E-2</v>
      </c>
      <c r="AN141" t="b">
        <v>1</v>
      </c>
      <c r="AO141" t="b">
        <v>1</v>
      </c>
    </row>
    <row r="142" spans="1:41" hidden="1" x14ac:dyDescent="0.3">
      <c r="A142" t="s">
        <v>103</v>
      </c>
      <c r="B142">
        <v>22</v>
      </c>
      <c r="C142">
        <v>17</v>
      </c>
      <c r="D142" t="s">
        <v>93</v>
      </c>
      <c r="E142" t="s">
        <v>36</v>
      </c>
      <c r="F142">
        <v>8</v>
      </c>
      <c r="G142" t="str">
        <f>IF(Table1[[#This Row],[Ethanol Day]]&lt;9,"Early",IF(Table1[[#This Row],[Ethanol Day]]&gt;16,"Late","Mid"))</f>
        <v>Early</v>
      </c>
      <c r="H142" t="s">
        <v>40</v>
      </c>
      <c r="I142" t="s">
        <v>37</v>
      </c>
      <c r="J142">
        <v>1000</v>
      </c>
      <c r="K142">
        <v>1.3468749999999998</v>
      </c>
      <c r="L142">
        <f>Table1[[#This Row],[Hour4-Spk/sec]]-Table1[[#This Row],[Hour1-Spk/sec]]</f>
        <v>0.12527777777777782</v>
      </c>
      <c r="M142">
        <v>13.91743460808692</v>
      </c>
      <c r="N142">
        <v>1.3102777777777777</v>
      </c>
      <c r="O142">
        <v>14.072437832086798</v>
      </c>
      <c r="P142">
        <v>1.4072222222222222</v>
      </c>
      <c r="Q142">
        <v>14.813918793447073</v>
      </c>
      <c r="R142">
        <v>1.2344444444444445</v>
      </c>
      <c r="S142">
        <v>13.318640254288646</v>
      </c>
      <c r="T142">
        <v>1.4355555555555555</v>
      </c>
      <c r="U142">
        <v>13.539448567971844</v>
      </c>
      <c r="V142">
        <v>1.1830111683387103</v>
      </c>
      <c r="W142">
        <v>0.748470129684495</v>
      </c>
      <c r="X142">
        <v>1.3102777777777777</v>
      </c>
      <c r="Y142">
        <v>193</v>
      </c>
      <c r="Z142">
        <v>1.4072222222222222</v>
      </c>
      <c r="AA142">
        <v>252</v>
      </c>
      <c r="AB142">
        <v>1.2344444444444445</v>
      </c>
      <c r="AC142">
        <v>208</v>
      </c>
      <c r="AD142">
        <v>1.4355555555555555</v>
      </c>
      <c r="AE142">
        <v>307</v>
      </c>
      <c r="AF142">
        <v>13.91743460808692</v>
      </c>
      <c r="AG142">
        <v>2.1700532714707594</v>
      </c>
      <c r="AH142">
        <v>2.9081061868735176E-2</v>
      </c>
      <c r="AI142">
        <f>1/Table1[[#This Row],[Avg MeanISIinBurst]]</f>
        <v>34.386639817822207</v>
      </c>
      <c r="AJ142">
        <v>58.029509507482643</v>
      </c>
      <c r="AK142">
        <v>3.6119898107458956E-2</v>
      </c>
      <c r="AL142">
        <v>101.29370762419971</v>
      </c>
      <c r="AM142">
        <v>8.687943262411349E-2</v>
      </c>
      <c r="AN142" t="b">
        <v>1</v>
      </c>
      <c r="AO142" t="b">
        <v>1</v>
      </c>
    </row>
    <row r="143" spans="1:41" hidden="1" x14ac:dyDescent="0.3">
      <c r="A143" t="s">
        <v>103</v>
      </c>
      <c r="B143">
        <v>22</v>
      </c>
      <c r="C143">
        <v>18</v>
      </c>
      <c r="D143" t="s">
        <v>91</v>
      </c>
      <c r="E143" t="s">
        <v>36</v>
      </c>
      <c r="F143">
        <v>8</v>
      </c>
      <c r="G143" t="str">
        <f>IF(Table1[[#This Row],[Ethanol Day]]&lt;9,"Early",IF(Table1[[#This Row],[Ethanol Day]]&gt;16,"Late","Mid"))</f>
        <v>Early</v>
      </c>
      <c r="H143" t="s">
        <v>40</v>
      </c>
      <c r="I143" t="s">
        <v>37</v>
      </c>
      <c r="J143">
        <v>1000</v>
      </c>
      <c r="K143">
        <v>1.5976041666666667</v>
      </c>
      <c r="L143">
        <f>Table1[[#This Row],[Hour4-Spk/sec]]-Table1[[#This Row],[Hour1-Spk/sec]]</f>
        <v>-8.666666666666667E-2</v>
      </c>
      <c r="M143">
        <v>8.1616294410384302</v>
      </c>
      <c r="N143">
        <v>1.7177777777777778</v>
      </c>
      <c r="O143">
        <v>9.5868785379101613</v>
      </c>
      <c r="P143">
        <v>1.5630555555555556</v>
      </c>
      <c r="Q143">
        <v>8.0947477449574325</v>
      </c>
      <c r="R143">
        <v>1.4784722222222222</v>
      </c>
      <c r="S143">
        <v>7.0709744484768864</v>
      </c>
      <c r="T143">
        <v>1.6311111111111112</v>
      </c>
      <c r="U143">
        <v>7.8030291167624393</v>
      </c>
      <c r="V143">
        <v>0.98002028131228247</v>
      </c>
      <c r="W143">
        <v>0.62239335422519992</v>
      </c>
      <c r="X143">
        <v>1.7177777777777778</v>
      </c>
      <c r="Y143">
        <v>193</v>
      </c>
      <c r="Z143">
        <v>1.5630555555555556</v>
      </c>
      <c r="AA143">
        <v>252</v>
      </c>
      <c r="AB143">
        <v>1.4784722222222222</v>
      </c>
      <c r="AC143">
        <v>208</v>
      </c>
      <c r="AD143">
        <v>1.6311111111111112</v>
      </c>
      <c r="AE143">
        <v>307</v>
      </c>
      <c r="AF143">
        <v>8.1616294410384302</v>
      </c>
      <c r="AG143">
        <v>2.0621236946541761</v>
      </c>
      <c r="AH143">
        <v>2.925084428082509E-2</v>
      </c>
      <c r="AI143">
        <f>1/Table1[[#This Row],[Avg MeanISIinBurst]]</f>
        <v>34.187047402783293</v>
      </c>
      <c r="AJ143">
        <v>52.878014147937385</v>
      </c>
      <c r="AK143">
        <v>3.1871292389912868E-2</v>
      </c>
      <c r="AL143">
        <v>99.193294362351864</v>
      </c>
      <c r="AM143">
        <v>6.4326241134751772E-2</v>
      </c>
      <c r="AN143" t="b">
        <v>1</v>
      </c>
      <c r="AO143" t="b">
        <v>1</v>
      </c>
    </row>
    <row r="144" spans="1:41" hidden="1" x14ac:dyDescent="0.3">
      <c r="A144" t="s">
        <v>104</v>
      </c>
      <c r="B144">
        <v>23</v>
      </c>
      <c r="C144">
        <v>1</v>
      </c>
      <c r="D144" t="s">
        <v>61</v>
      </c>
      <c r="E144" t="s">
        <v>36</v>
      </c>
      <c r="F144">
        <v>9</v>
      </c>
      <c r="G144" t="str">
        <f>IF(Table1[[#This Row],[Ethanol Day]]&lt;9,"Early",IF(Table1[[#This Row],[Ethanol Day]]&gt;16,"Late","Mid"))</f>
        <v>Mid</v>
      </c>
      <c r="H144" t="s">
        <v>37</v>
      </c>
      <c r="I144" t="s">
        <v>38</v>
      </c>
      <c r="J144">
        <v>1109</v>
      </c>
      <c r="K144">
        <v>2.825069444444444</v>
      </c>
      <c r="L144">
        <f>Table1[[#This Row],[Hour4-Spk/sec]]-Table1[[#This Row],[Hour1-Spk/sec]]</f>
        <v>0.97194444444444494</v>
      </c>
      <c r="M144">
        <v>33.002565936555456</v>
      </c>
      <c r="N144">
        <v>2.3674999999999997</v>
      </c>
      <c r="O144">
        <v>26.859075440138977</v>
      </c>
      <c r="P144">
        <v>2.4669444444444442</v>
      </c>
      <c r="Q144">
        <v>29.813307867955675</v>
      </c>
      <c r="R144">
        <v>3.1263888888888887</v>
      </c>
      <c r="S144">
        <v>38.318281593292731</v>
      </c>
      <c r="T144">
        <v>3.3394444444444447</v>
      </c>
      <c r="U144">
        <v>37.208656376848595</v>
      </c>
      <c r="V144">
        <v>1.2539524747920561</v>
      </c>
      <c r="W144">
        <v>0.3452496995689468</v>
      </c>
      <c r="X144">
        <v>2.3674999999999997</v>
      </c>
      <c r="Y144">
        <v>165</v>
      </c>
      <c r="Z144">
        <v>2.4669444444444442</v>
      </c>
      <c r="AA144">
        <v>130</v>
      </c>
      <c r="AB144">
        <v>3.1263888888888887</v>
      </c>
      <c r="AC144">
        <v>300</v>
      </c>
      <c r="AD144">
        <v>3.3394444444444447</v>
      </c>
      <c r="AE144">
        <v>463</v>
      </c>
      <c r="AF144">
        <v>33.002565936555456</v>
      </c>
      <c r="AG144">
        <v>2.6772314685446723</v>
      </c>
      <c r="AH144">
        <v>2.9410699690107154E-2</v>
      </c>
      <c r="AI144">
        <f>1/Table1[[#This Row],[Avg MeanISIinBurst]]</f>
        <v>34.001231202818644</v>
      </c>
      <c r="AJ144">
        <v>102.62427147713376</v>
      </c>
      <c r="AK144">
        <v>5.6457753015659355E-2</v>
      </c>
      <c r="AL144">
        <v>109.72422738507377</v>
      </c>
      <c r="AM144">
        <v>0.36476190476190479</v>
      </c>
      <c r="AN144" t="b">
        <v>1</v>
      </c>
      <c r="AO144" t="b">
        <v>1</v>
      </c>
    </row>
    <row r="145" spans="1:41" x14ac:dyDescent="0.3">
      <c r="A145" t="s">
        <v>104</v>
      </c>
      <c r="B145">
        <v>23</v>
      </c>
      <c r="C145">
        <v>2</v>
      </c>
      <c r="D145" t="s">
        <v>78</v>
      </c>
      <c r="E145" t="s">
        <v>36</v>
      </c>
      <c r="F145">
        <v>9</v>
      </c>
      <c r="G145" t="str">
        <f>IF(Table1[[#This Row],[Ethanol Day]]&lt;9,"Early",IF(Table1[[#This Row],[Ethanol Day]]&gt;16,"Late","Mid"))</f>
        <v>Mid</v>
      </c>
      <c r="H145" t="s">
        <v>37</v>
      </c>
      <c r="I145" t="s">
        <v>37</v>
      </c>
      <c r="J145">
        <v>1109</v>
      </c>
      <c r="K145">
        <v>1.1382986111111113</v>
      </c>
      <c r="L145">
        <f>Table1[[#This Row],[Hour4-Spk/sec]]-Table1[[#This Row],[Hour1-Spk/sec]]</f>
        <v>0.47666666666666679</v>
      </c>
      <c r="M145">
        <v>15.503795559551566</v>
      </c>
      <c r="N145">
        <v>0.9522222222222223</v>
      </c>
      <c r="O145">
        <v>12.193206298322895</v>
      </c>
      <c r="P145">
        <v>0.93583333333333341</v>
      </c>
      <c r="Q145">
        <v>13.571989063123</v>
      </c>
      <c r="R145">
        <v>1.2362500000000001</v>
      </c>
      <c r="S145">
        <v>17.102091323739458</v>
      </c>
      <c r="T145">
        <v>1.4288888888888891</v>
      </c>
      <c r="U145">
        <v>19.14789555302092</v>
      </c>
      <c r="V145">
        <v>1.2616021841344451</v>
      </c>
      <c r="W145">
        <v>0.85322777433937891</v>
      </c>
      <c r="X145">
        <v>0.9522222222222223</v>
      </c>
      <c r="Y145">
        <v>165</v>
      </c>
      <c r="Z145">
        <v>0.93583333333333341</v>
      </c>
      <c r="AA145">
        <v>130</v>
      </c>
      <c r="AB145">
        <v>1.2362500000000001</v>
      </c>
      <c r="AC145">
        <v>300</v>
      </c>
      <c r="AD145">
        <v>1.4288888888888891</v>
      </c>
      <c r="AE145">
        <v>463</v>
      </c>
      <c r="AF145">
        <v>15.503795559551566</v>
      </c>
      <c r="AG145" s="2">
        <v>2.2337794527714894</v>
      </c>
      <c r="AH145">
        <v>2.7417627815064877E-2</v>
      </c>
      <c r="AI145">
        <f>1/Table1[[#This Row],[Avg MeanISIinBurst]]</f>
        <v>36.472885500712081</v>
      </c>
      <c r="AJ145">
        <v>78.222444670863482</v>
      </c>
      <c r="AK145">
        <v>3.6414898693466452E-2</v>
      </c>
      <c r="AL145">
        <v>125.34590610776877</v>
      </c>
      <c r="AM145">
        <v>8.618055555555558E-2</v>
      </c>
      <c r="AN145" t="b">
        <v>1</v>
      </c>
      <c r="AO145" t="b">
        <v>1</v>
      </c>
    </row>
    <row r="146" spans="1:41" x14ac:dyDescent="0.3">
      <c r="A146" t="s">
        <v>104</v>
      </c>
      <c r="B146">
        <v>23</v>
      </c>
      <c r="C146">
        <v>4</v>
      </c>
      <c r="D146" t="s">
        <v>65</v>
      </c>
      <c r="E146" t="s">
        <v>36</v>
      </c>
      <c r="F146">
        <v>9</v>
      </c>
      <c r="G146" t="str">
        <f>IF(Table1[[#This Row],[Ethanol Day]]&lt;9,"Early",IF(Table1[[#This Row],[Ethanol Day]]&gt;16,"Late","Mid"))</f>
        <v>Mid</v>
      </c>
      <c r="H146" t="s">
        <v>37</v>
      </c>
      <c r="I146" t="s">
        <v>37</v>
      </c>
      <c r="J146">
        <v>1109</v>
      </c>
      <c r="K146">
        <v>2.4853125</v>
      </c>
      <c r="L146">
        <f>Table1[[#This Row],[Hour4-Spk/sec]]-Table1[[#This Row],[Hour1-Spk/sec]]</f>
        <v>0.50680555555555618</v>
      </c>
      <c r="M146">
        <v>23.302820080926661</v>
      </c>
      <c r="N146">
        <v>2.3297222222222218</v>
      </c>
      <c r="O146">
        <v>22.764132452174582</v>
      </c>
      <c r="P146">
        <v>2.2769444444444447</v>
      </c>
      <c r="Q146">
        <v>21.569946817759799</v>
      </c>
      <c r="R146">
        <v>2.4980555555555553</v>
      </c>
      <c r="S146">
        <v>22.922444802900316</v>
      </c>
      <c r="T146">
        <v>2.836527777777778</v>
      </c>
      <c r="U146">
        <v>26.146869754616787</v>
      </c>
      <c r="V146">
        <v>1.0667622869307829</v>
      </c>
      <c r="W146">
        <v>0.37744676000856864</v>
      </c>
      <c r="X146">
        <v>2.3297222222222218</v>
      </c>
      <c r="Y146">
        <v>165</v>
      </c>
      <c r="Z146">
        <v>2.2769444444444447</v>
      </c>
      <c r="AA146">
        <v>130</v>
      </c>
      <c r="AB146">
        <v>2.4980555555555553</v>
      </c>
      <c r="AC146">
        <v>300</v>
      </c>
      <c r="AD146">
        <v>2.836527777777778</v>
      </c>
      <c r="AE146">
        <v>463</v>
      </c>
      <c r="AF146">
        <v>23.302820080926661</v>
      </c>
      <c r="AG146" s="2">
        <v>2.3556162089566395</v>
      </c>
      <c r="AH146">
        <v>2.8193069288943606E-2</v>
      </c>
      <c r="AI146">
        <f>1/Table1[[#This Row],[Avg MeanISIinBurst]]</f>
        <v>35.469710294798126</v>
      </c>
      <c r="AJ146">
        <v>89.359344855908034</v>
      </c>
      <c r="AK146">
        <v>4.2507440035648845E-2</v>
      </c>
      <c r="AL146">
        <v>126.57368288423351</v>
      </c>
      <c r="AM146">
        <v>0.27286666666666665</v>
      </c>
      <c r="AN146" t="b">
        <v>1</v>
      </c>
      <c r="AO146" t="b">
        <v>1</v>
      </c>
    </row>
    <row r="147" spans="1:41" x14ac:dyDescent="0.3">
      <c r="A147" t="s">
        <v>104</v>
      </c>
      <c r="B147">
        <v>23</v>
      </c>
      <c r="C147">
        <v>5</v>
      </c>
      <c r="D147" t="s">
        <v>85</v>
      </c>
      <c r="E147" t="s">
        <v>36</v>
      </c>
      <c r="F147">
        <v>9</v>
      </c>
      <c r="G147" t="str">
        <f>IF(Table1[[#This Row],[Ethanol Day]]&lt;9,"Early",IF(Table1[[#This Row],[Ethanol Day]]&gt;16,"Late","Mid"))</f>
        <v>Mid</v>
      </c>
      <c r="H147" t="s">
        <v>37</v>
      </c>
      <c r="I147" t="s">
        <v>37</v>
      </c>
      <c r="J147">
        <v>1109</v>
      </c>
      <c r="K147">
        <v>2.4358680555555554</v>
      </c>
      <c r="L147">
        <f>Table1[[#This Row],[Hour4-Spk/sec]]-Table1[[#This Row],[Hour1-Spk/sec]]</f>
        <v>1.3494444444444447</v>
      </c>
      <c r="M147">
        <v>23.321434016597589</v>
      </c>
      <c r="N147">
        <v>1.6672222222222224</v>
      </c>
      <c r="O147">
        <v>16.058109065397407</v>
      </c>
      <c r="P147">
        <v>2.3970833333333332</v>
      </c>
      <c r="Q147">
        <v>23.53580607598759</v>
      </c>
      <c r="R147">
        <v>2.6624999999999996</v>
      </c>
      <c r="S147">
        <v>25.817613385417712</v>
      </c>
      <c r="T147">
        <v>3.0166666666666671</v>
      </c>
      <c r="U147">
        <v>28.308101772673513</v>
      </c>
      <c r="V147">
        <v>1.1690686741898118</v>
      </c>
      <c r="W147">
        <v>0.39508687151185967</v>
      </c>
      <c r="X147">
        <v>1.6672222222222224</v>
      </c>
      <c r="Y147">
        <v>165</v>
      </c>
      <c r="Z147">
        <v>2.3970833333333332</v>
      </c>
      <c r="AA147">
        <v>130</v>
      </c>
      <c r="AB147">
        <v>2.6624999999999996</v>
      </c>
      <c r="AC147">
        <v>300</v>
      </c>
      <c r="AD147">
        <v>3.0166666666666671</v>
      </c>
      <c r="AE147">
        <v>463</v>
      </c>
      <c r="AF147">
        <v>23.321434016597589</v>
      </c>
      <c r="AG147" s="2">
        <v>2.3670567239520235</v>
      </c>
      <c r="AH147">
        <v>2.8247952301092571E-2</v>
      </c>
      <c r="AI147">
        <f>1/Table1[[#This Row],[Avg MeanISIinBurst]]</f>
        <v>35.400796112266235</v>
      </c>
      <c r="AJ147">
        <v>86.871284536227591</v>
      </c>
      <c r="AK147">
        <v>4.3459843509927272E-2</v>
      </c>
      <c r="AL147">
        <v>127.43571259471551</v>
      </c>
      <c r="AM147">
        <v>0.25863945578231284</v>
      </c>
      <c r="AN147" t="b">
        <v>1</v>
      </c>
      <c r="AO147" t="b">
        <v>1</v>
      </c>
    </row>
    <row r="148" spans="1:41" hidden="1" x14ac:dyDescent="0.3">
      <c r="A148" t="s">
        <v>104</v>
      </c>
      <c r="B148">
        <v>23</v>
      </c>
      <c r="C148">
        <v>8</v>
      </c>
      <c r="D148" t="s">
        <v>83</v>
      </c>
      <c r="E148" t="s">
        <v>36</v>
      </c>
      <c r="F148">
        <v>9</v>
      </c>
      <c r="G148" t="str">
        <f>IF(Table1[[#This Row],[Ethanol Day]]&lt;9,"Early",IF(Table1[[#This Row],[Ethanol Day]]&gt;16,"Late","Mid"))</f>
        <v>Mid</v>
      </c>
      <c r="H148" t="s">
        <v>40</v>
      </c>
      <c r="I148" t="s">
        <v>37</v>
      </c>
      <c r="J148">
        <v>1109</v>
      </c>
      <c r="K148">
        <v>1.6238888888888887</v>
      </c>
      <c r="L148">
        <f>Table1[[#This Row],[Hour4-Spk/sec]]-Table1[[#This Row],[Hour1-Spk/sec]]</f>
        <v>-0.80527777777777776</v>
      </c>
      <c r="M148">
        <v>16.527935611915087</v>
      </c>
      <c r="N148">
        <v>2.6211111111111109</v>
      </c>
      <c r="O148">
        <v>27.804611526630868</v>
      </c>
      <c r="P148">
        <v>0.94638888888888895</v>
      </c>
      <c r="Q148">
        <v>9.9021160238311783</v>
      </c>
      <c r="R148">
        <v>1.1122222222222222</v>
      </c>
      <c r="S148">
        <v>12.236205946504022</v>
      </c>
      <c r="T148">
        <v>1.8158333333333332</v>
      </c>
      <c r="U148">
        <v>16.096983618450093</v>
      </c>
      <c r="V148">
        <v>1.5761820074587114</v>
      </c>
      <c r="W148">
        <v>0.51318677998187823</v>
      </c>
      <c r="X148">
        <v>2.6211111111111109</v>
      </c>
      <c r="Y148">
        <v>165</v>
      </c>
      <c r="Z148">
        <v>0.94638888888888895</v>
      </c>
      <c r="AA148">
        <v>130</v>
      </c>
      <c r="AB148">
        <v>1.1122222222222222</v>
      </c>
      <c r="AC148">
        <v>300</v>
      </c>
      <c r="AD148">
        <v>1.8158333333333332</v>
      </c>
      <c r="AE148">
        <v>463</v>
      </c>
      <c r="AF148">
        <v>16.527935611915087</v>
      </c>
      <c r="AG148">
        <v>2.3107694848860341</v>
      </c>
      <c r="AH148">
        <v>2.7621832000958038E-2</v>
      </c>
      <c r="AI148">
        <f>1/Table1[[#This Row],[Avg MeanISIinBurst]]</f>
        <v>36.20324676383941</v>
      </c>
      <c r="AJ148">
        <v>79.986077542073787</v>
      </c>
      <c r="AK148">
        <v>3.9869613200875793E-2</v>
      </c>
      <c r="AL148">
        <v>122.58431017842206</v>
      </c>
      <c r="AM148">
        <v>0.18406666666666666</v>
      </c>
      <c r="AN148" t="b">
        <v>1</v>
      </c>
      <c r="AO148" t="b">
        <v>1</v>
      </c>
    </row>
    <row r="149" spans="1:41" x14ac:dyDescent="0.3">
      <c r="A149" t="s">
        <v>104</v>
      </c>
      <c r="B149">
        <v>23</v>
      </c>
      <c r="C149">
        <v>12</v>
      </c>
      <c r="D149" t="s">
        <v>75</v>
      </c>
      <c r="E149" t="s">
        <v>36</v>
      </c>
      <c r="F149">
        <v>9</v>
      </c>
      <c r="G149" t="str">
        <f>IF(Table1[[#This Row],[Ethanol Day]]&lt;9,"Early",IF(Table1[[#This Row],[Ethanol Day]]&gt;16,"Late","Mid"))</f>
        <v>Mid</v>
      </c>
      <c r="H149" t="s">
        <v>37</v>
      </c>
      <c r="I149" t="s">
        <v>37</v>
      </c>
      <c r="J149">
        <v>1109</v>
      </c>
      <c r="K149">
        <v>0.73750000000000004</v>
      </c>
      <c r="L149">
        <f>Table1[[#This Row],[Hour4-Spk/sec]]-Table1[[#This Row],[Hour1-Spk/sec]]</f>
        <v>0.35611111111111116</v>
      </c>
      <c r="M149">
        <v>59.422709814521383</v>
      </c>
      <c r="N149">
        <v>0.5675</v>
      </c>
      <c r="O149">
        <v>56.363575203286167</v>
      </c>
      <c r="P149">
        <v>0.70055555555555549</v>
      </c>
      <c r="Q149">
        <v>63.11040152711761</v>
      </c>
      <c r="R149">
        <v>0.75833333333333341</v>
      </c>
      <c r="S149">
        <v>67.184863603887365</v>
      </c>
      <c r="T149">
        <v>0.92361111111111116</v>
      </c>
      <c r="U149">
        <v>52.325691222021959</v>
      </c>
      <c r="V149">
        <v>2.6043940442088029</v>
      </c>
      <c r="W149">
        <v>1.1823530296246547</v>
      </c>
      <c r="X149">
        <v>0.5675</v>
      </c>
      <c r="Y149">
        <v>165</v>
      </c>
      <c r="Z149">
        <v>0.70055555555555549</v>
      </c>
      <c r="AA149">
        <v>130</v>
      </c>
      <c r="AB149">
        <v>0.75833333333333341</v>
      </c>
      <c r="AC149">
        <v>300</v>
      </c>
      <c r="AD149">
        <v>0.92361111111111116</v>
      </c>
      <c r="AE149">
        <v>463</v>
      </c>
      <c r="AF149">
        <v>59.422709814521383</v>
      </c>
      <c r="AG149" s="2">
        <v>3.2997260904078343</v>
      </c>
      <c r="AH149">
        <v>2.4150639977883363E-2</v>
      </c>
      <c r="AI149">
        <f>1/Table1[[#This Row],[Avg MeanISIinBurst]]</f>
        <v>41.406770210469723</v>
      </c>
      <c r="AJ149">
        <v>77.546641846925752</v>
      </c>
      <c r="AK149">
        <v>5.6747842491494775E-2</v>
      </c>
      <c r="AL149">
        <v>90.312034912744124</v>
      </c>
      <c r="AM149">
        <v>0.12919999999999998</v>
      </c>
      <c r="AN149" t="b">
        <v>1</v>
      </c>
      <c r="AO149" t="b">
        <v>1</v>
      </c>
    </row>
    <row r="150" spans="1:41" x14ac:dyDescent="0.3">
      <c r="A150" t="s">
        <v>104</v>
      </c>
      <c r="B150">
        <v>23</v>
      </c>
      <c r="C150">
        <v>14</v>
      </c>
      <c r="D150" t="s">
        <v>105</v>
      </c>
      <c r="E150" t="s">
        <v>36</v>
      </c>
      <c r="F150">
        <v>9</v>
      </c>
      <c r="G150" t="str">
        <f>IF(Table1[[#This Row],[Ethanol Day]]&lt;9,"Early",IF(Table1[[#This Row],[Ethanol Day]]&gt;16,"Late","Mid"))</f>
        <v>Mid</v>
      </c>
      <c r="H150" t="s">
        <v>37</v>
      </c>
      <c r="I150" t="s">
        <v>37</v>
      </c>
      <c r="J150">
        <v>1109</v>
      </c>
      <c r="K150">
        <v>0.57559027777777771</v>
      </c>
      <c r="L150">
        <f>Table1[[#This Row],[Hour4-Spk/sec]]-Table1[[#This Row],[Hour1-Spk/sec]]</f>
        <v>-0.22972222222222211</v>
      </c>
      <c r="M150">
        <v>10.617821772371688</v>
      </c>
      <c r="N150">
        <v>0.71194444444444438</v>
      </c>
      <c r="O150">
        <v>7.4940184516483956</v>
      </c>
      <c r="P150">
        <v>0.56819444444444445</v>
      </c>
      <c r="Q150">
        <v>9.6615390287982894</v>
      </c>
      <c r="R150">
        <v>0.53999999999999992</v>
      </c>
      <c r="S150">
        <v>7.0368737127496575</v>
      </c>
      <c r="T150">
        <v>0.48222222222222227</v>
      </c>
      <c r="U150">
        <v>17.938848724265689</v>
      </c>
      <c r="V150">
        <v>1.5690980013755953</v>
      </c>
      <c r="W150">
        <v>1.6447825425664451</v>
      </c>
      <c r="X150">
        <v>0.71194444444444438</v>
      </c>
      <c r="Y150">
        <v>165</v>
      </c>
      <c r="Z150">
        <v>0.56819444444444445</v>
      </c>
      <c r="AA150">
        <v>130</v>
      </c>
      <c r="AB150">
        <v>0.53999999999999992</v>
      </c>
      <c r="AC150">
        <v>300</v>
      </c>
      <c r="AD150">
        <v>0.48222222222222227</v>
      </c>
      <c r="AE150">
        <v>463</v>
      </c>
      <c r="AF150">
        <v>10.617821772371688</v>
      </c>
      <c r="AG150" s="2">
        <v>2.4049789836249116</v>
      </c>
      <c r="AH150">
        <v>2.5464616600442427E-2</v>
      </c>
      <c r="AI150">
        <f>1/Table1[[#This Row],[Avg MeanISIinBurst]]</f>
        <v>39.27017695536896</v>
      </c>
      <c r="AJ150">
        <v>73.040679838945891</v>
      </c>
      <c r="AK150">
        <v>3.8401908134859497E-2</v>
      </c>
      <c r="AL150">
        <v>114.95861117130836</v>
      </c>
      <c r="AM150">
        <v>3.1800000000000002E-2</v>
      </c>
      <c r="AN150" t="b">
        <v>1</v>
      </c>
      <c r="AO150" t="b">
        <v>1</v>
      </c>
    </row>
    <row r="151" spans="1:41" x14ac:dyDescent="0.3">
      <c r="A151" t="s">
        <v>104</v>
      </c>
      <c r="B151">
        <v>23</v>
      </c>
      <c r="C151">
        <v>15</v>
      </c>
      <c r="D151" t="s">
        <v>106</v>
      </c>
      <c r="E151" t="s">
        <v>36</v>
      </c>
      <c r="F151">
        <v>9</v>
      </c>
      <c r="G151" t="str">
        <f>IF(Table1[[#This Row],[Ethanol Day]]&lt;9,"Early",IF(Table1[[#This Row],[Ethanol Day]]&gt;16,"Late","Mid"))</f>
        <v>Mid</v>
      </c>
      <c r="H151" t="s">
        <v>37</v>
      </c>
      <c r="I151" t="s">
        <v>37</v>
      </c>
      <c r="J151">
        <v>1109</v>
      </c>
      <c r="K151">
        <v>1.3052430555555556</v>
      </c>
      <c r="L151">
        <f>Table1[[#This Row],[Hour4-Spk/sec]]-Table1[[#This Row],[Hour1-Spk/sec]]</f>
        <v>1.4290277777777782</v>
      </c>
      <c r="M151">
        <v>12.792800484274746</v>
      </c>
      <c r="N151">
        <v>0.23263888888888892</v>
      </c>
      <c r="O151">
        <v>2.9493016010804398</v>
      </c>
      <c r="P151">
        <v>0.96027777777777779</v>
      </c>
      <c r="Q151">
        <v>11.068309256226513</v>
      </c>
      <c r="R151">
        <v>2.3663888888888889</v>
      </c>
      <c r="S151">
        <v>22.075347637176197</v>
      </c>
      <c r="T151">
        <v>1.6616666666666671</v>
      </c>
      <c r="U151">
        <v>14.25795186901631</v>
      </c>
      <c r="V151">
        <v>11.064993058015835</v>
      </c>
      <c r="W151">
        <v>0.81978641675942121</v>
      </c>
      <c r="X151">
        <v>0.23263888888888892</v>
      </c>
      <c r="Y151">
        <v>165</v>
      </c>
      <c r="Z151">
        <v>0.96027777777777779</v>
      </c>
      <c r="AA151">
        <v>130</v>
      </c>
      <c r="AB151">
        <v>2.3663888888888889</v>
      </c>
      <c r="AC151">
        <v>300</v>
      </c>
      <c r="AD151">
        <v>1.6616666666666671</v>
      </c>
      <c r="AE151">
        <v>463</v>
      </c>
      <c r="AF151">
        <v>12.792800484274746</v>
      </c>
      <c r="AG151" s="2">
        <v>2.7585819325037422</v>
      </c>
      <c r="AH151">
        <v>3.7470878606580341E-2</v>
      </c>
      <c r="AI151">
        <f>1/Table1[[#This Row],[Avg MeanISIinBurst]]</f>
        <v>26.687391307242738</v>
      </c>
      <c r="AJ151">
        <v>44.481801110507668</v>
      </c>
      <c r="AK151">
        <v>7.3202183810280652E-2</v>
      </c>
      <c r="AL151">
        <v>62.350644802565888</v>
      </c>
      <c r="AM151">
        <v>8.9469696969696963E-2</v>
      </c>
      <c r="AN151" t="b">
        <v>1</v>
      </c>
      <c r="AO151" t="b">
        <v>1</v>
      </c>
    </row>
    <row r="152" spans="1:41" x14ac:dyDescent="0.3">
      <c r="A152" t="s">
        <v>104</v>
      </c>
      <c r="B152">
        <v>23</v>
      </c>
      <c r="C152">
        <v>16</v>
      </c>
      <c r="D152" t="s">
        <v>76</v>
      </c>
      <c r="E152" t="s">
        <v>36</v>
      </c>
      <c r="F152">
        <v>9</v>
      </c>
      <c r="G152" t="str">
        <f>IF(Table1[[#This Row],[Ethanol Day]]&lt;9,"Early",IF(Table1[[#This Row],[Ethanol Day]]&gt;16,"Late","Mid"))</f>
        <v>Mid</v>
      </c>
      <c r="H152" t="s">
        <v>37</v>
      </c>
      <c r="I152" t="s">
        <v>37</v>
      </c>
      <c r="J152">
        <v>1109</v>
      </c>
      <c r="K152">
        <v>0.57388888888888889</v>
      </c>
      <c r="L152">
        <f>Table1[[#This Row],[Hour4-Spk/sec]]-Table1[[#This Row],[Hour1-Spk/sec]]</f>
        <v>-8.2777777777777839E-2</v>
      </c>
      <c r="M152">
        <v>9.0397202665458973</v>
      </c>
      <c r="N152">
        <v>0.69416666666666671</v>
      </c>
      <c r="O152">
        <v>8.3408818752030811</v>
      </c>
      <c r="P152">
        <v>0.50611111111111107</v>
      </c>
      <c r="Q152">
        <v>8.9964897398237778</v>
      </c>
      <c r="R152">
        <v>0.48388888888888898</v>
      </c>
      <c r="S152">
        <v>8.2048625208742649</v>
      </c>
      <c r="T152">
        <v>0.61138888888888887</v>
      </c>
      <c r="U152">
        <v>10.696473136863711</v>
      </c>
      <c r="V152">
        <v>1.2366889272042862</v>
      </c>
      <c r="W152">
        <v>1.708633386314655</v>
      </c>
      <c r="X152">
        <v>0.69416666666666671</v>
      </c>
      <c r="Y152">
        <v>165</v>
      </c>
      <c r="Z152">
        <v>0.50611111111111107</v>
      </c>
      <c r="AA152">
        <v>130</v>
      </c>
      <c r="AB152">
        <v>0.48388888888888898</v>
      </c>
      <c r="AC152">
        <v>300</v>
      </c>
      <c r="AD152">
        <v>0.61138888888888887</v>
      </c>
      <c r="AE152">
        <v>463</v>
      </c>
      <c r="AF152">
        <v>9.0397202665458973</v>
      </c>
      <c r="AG152" s="2">
        <v>2.1569668993138373</v>
      </c>
      <c r="AH152">
        <v>2.2032149722443089E-2</v>
      </c>
      <c r="AI152">
        <f>1/Table1[[#This Row],[Avg MeanISIinBurst]]</f>
        <v>45.388217336837911</v>
      </c>
      <c r="AJ152">
        <v>86.616484992470859</v>
      </c>
      <c r="AK152">
        <v>2.7088573674104506E-2</v>
      </c>
      <c r="AL152">
        <v>156.4888659228738</v>
      </c>
      <c r="AM152">
        <v>2.4266666666666676E-2</v>
      </c>
      <c r="AN152" t="b">
        <v>1</v>
      </c>
      <c r="AO152" t="b">
        <v>1</v>
      </c>
    </row>
    <row r="153" spans="1:41" hidden="1" x14ac:dyDescent="0.3">
      <c r="A153" t="s">
        <v>104</v>
      </c>
      <c r="B153">
        <v>23</v>
      </c>
      <c r="C153">
        <v>17</v>
      </c>
      <c r="D153" t="s">
        <v>95</v>
      </c>
      <c r="E153" t="s">
        <v>36</v>
      </c>
      <c r="F153">
        <v>9</v>
      </c>
      <c r="G153" t="str">
        <f>IF(Table1[[#This Row],[Ethanol Day]]&lt;9,"Early",IF(Table1[[#This Row],[Ethanol Day]]&gt;16,"Late","Mid"))</f>
        <v>Mid</v>
      </c>
      <c r="H153" t="s">
        <v>40</v>
      </c>
      <c r="I153" t="s">
        <v>37</v>
      </c>
      <c r="J153">
        <v>1109</v>
      </c>
      <c r="K153">
        <v>1.2897222222222222</v>
      </c>
      <c r="L153">
        <f>Table1[[#This Row],[Hour4-Spk/sec]]-Table1[[#This Row],[Hour1-Spk/sec]]</f>
        <v>-0.68111111111111111</v>
      </c>
      <c r="M153">
        <v>16.068324171157659</v>
      </c>
      <c r="N153">
        <v>1.5833333333333333</v>
      </c>
      <c r="O153">
        <v>18.698756464084465</v>
      </c>
      <c r="P153">
        <v>1.3016666666666665</v>
      </c>
      <c r="Q153">
        <v>15.896945685245511</v>
      </c>
      <c r="R153">
        <v>1.3716666666666668</v>
      </c>
      <c r="S153">
        <v>17.231465775962413</v>
      </c>
      <c r="T153">
        <v>0.90222222222222215</v>
      </c>
      <c r="U153">
        <v>12.116838267354678</v>
      </c>
      <c r="V153">
        <v>1.1748739424175167</v>
      </c>
      <c r="W153">
        <v>0.75289628697592703</v>
      </c>
      <c r="X153">
        <v>1.5833333333333333</v>
      </c>
      <c r="Y153">
        <v>165</v>
      </c>
      <c r="Z153">
        <v>1.3016666666666665</v>
      </c>
      <c r="AA153">
        <v>130</v>
      </c>
      <c r="AB153">
        <v>1.3716666666666668</v>
      </c>
      <c r="AC153">
        <v>300</v>
      </c>
      <c r="AD153">
        <v>0.90222222222222215</v>
      </c>
      <c r="AE153">
        <v>463</v>
      </c>
      <c r="AF153">
        <v>16.068324171157659</v>
      </c>
      <c r="AG153">
        <v>2.3137977293224892</v>
      </c>
      <c r="AH153">
        <v>2.9455698636912379E-2</v>
      </c>
      <c r="AI153">
        <f>1/Table1[[#This Row],[Avg MeanISIinBurst]]</f>
        <v>33.949288126775272</v>
      </c>
      <c r="AJ153">
        <v>70.422106673376959</v>
      </c>
      <c r="AK153">
        <v>4.2289427201164985E-2</v>
      </c>
      <c r="AL153">
        <v>105.91799065387981</v>
      </c>
      <c r="AM153">
        <v>9.4901960784313691E-2</v>
      </c>
      <c r="AN153" t="b">
        <v>1</v>
      </c>
      <c r="AO153" t="b">
        <v>1</v>
      </c>
    </row>
    <row r="154" spans="1:41" hidden="1" x14ac:dyDescent="0.3">
      <c r="A154" t="s">
        <v>107</v>
      </c>
      <c r="B154">
        <v>24</v>
      </c>
      <c r="C154">
        <v>2</v>
      </c>
      <c r="D154" t="s">
        <v>65</v>
      </c>
      <c r="E154" t="s">
        <v>36</v>
      </c>
      <c r="F154">
        <v>9</v>
      </c>
      <c r="G154" t="str">
        <f>IF(Table1[[#This Row],[Ethanol Day]]&lt;9,"Early",IF(Table1[[#This Row],[Ethanol Day]]&gt;16,"Late","Mid"))</f>
        <v>Mid</v>
      </c>
      <c r="H154" t="s">
        <v>37</v>
      </c>
      <c r="I154" t="s">
        <v>38</v>
      </c>
      <c r="J154">
        <v>331</v>
      </c>
      <c r="K154">
        <v>1.3289236111111111</v>
      </c>
      <c r="L154">
        <f>Table1[[#This Row],[Hour4-Spk/sec]]-Table1[[#This Row],[Hour1-Spk/sec]]</f>
        <v>2.5694444444444464E-2</v>
      </c>
      <c r="M154">
        <v>15.716765268380845</v>
      </c>
      <c r="N154">
        <v>1.2341666666666666</v>
      </c>
      <c r="O154">
        <v>13.789770202331324</v>
      </c>
      <c r="P154">
        <v>1.5755555555555556</v>
      </c>
      <c r="Q154">
        <v>18.62060684825434</v>
      </c>
      <c r="R154">
        <v>1.2461111111111109</v>
      </c>
      <c r="S154">
        <v>13.856769284829397</v>
      </c>
      <c r="T154">
        <v>1.2598611111111111</v>
      </c>
      <c r="U154">
        <v>16.776544632053842</v>
      </c>
      <c r="V154">
        <v>2.1117425191310542</v>
      </c>
      <c r="W154">
        <v>0.74122082935170752</v>
      </c>
      <c r="X154">
        <v>1.2341666666666666</v>
      </c>
      <c r="Y154">
        <v>219</v>
      </c>
      <c r="Z154">
        <v>1.5755555555555556</v>
      </c>
      <c r="AA154">
        <v>80</v>
      </c>
      <c r="AB154">
        <v>1.2461111111111109</v>
      </c>
      <c r="AC154">
        <v>3</v>
      </c>
      <c r="AD154">
        <v>1.2598611111111111</v>
      </c>
      <c r="AE154">
        <v>27</v>
      </c>
      <c r="AF154">
        <v>15.716765268380845</v>
      </c>
      <c r="AG154">
        <v>2.2468154573286925</v>
      </c>
      <c r="AH154">
        <v>2.7484797266649069E-2</v>
      </c>
      <c r="AI154">
        <f>1/Table1[[#This Row],[Avg MeanISIinBurst]]</f>
        <v>36.383750271042821</v>
      </c>
      <c r="AJ154">
        <v>83.03836159782243</v>
      </c>
      <c r="AK154">
        <v>3.6921261802102118E-2</v>
      </c>
      <c r="AL154">
        <v>121.08567327365336</v>
      </c>
      <c r="AM154">
        <v>9.7826086956521716E-2</v>
      </c>
      <c r="AN154" t="b">
        <v>1</v>
      </c>
      <c r="AO154" t="b">
        <v>1</v>
      </c>
    </row>
    <row r="155" spans="1:41" x14ac:dyDescent="0.3">
      <c r="A155" t="s">
        <v>107</v>
      </c>
      <c r="B155">
        <v>24</v>
      </c>
      <c r="C155">
        <v>3</v>
      </c>
      <c r="D155" t="s">
        <v>85</v>
      </c>
      <c r="E155" t="s">
        <v>36</v>
      </c>
      <c r="F155">
        <v>9</v>
      </c>
      <c r="G155" t="str">
        <f>IF(Table1[[#This Row],[Ethanol Day]]&lt;9,"Early",IF(Table1[[#This Row],[Ethanol Day]]&gt;16,"Late","Mid"))</f>
        <v>Mid</v>
      </c>
      <c r="H155" t="s">
        <v>37</v>
      </c>
      <c r="I155" t="s">
        <v>37</v>
      </c>
      <c r="J155">
        <v>331</v>
      </c>
      <c r="K155">
        <v>0.37624999999999997</v>
      </c>
      <c r="L155">
        <f>Table1[[#This Row],[Hour4-Spk/sec]]-Table1[[#This Row],[Hour1-Spk/sec]]</f>
        <v>-2.097222222222217E-2</v>
      </c>
      <c r="M155">
        <v>4.9645072353906103</v>
      </c>
      <c r="N155">
        <v>0.36861111111111106</v>
      </c>
      <c r="O155">
        <v>6.1461763957206754</v>
      </c>
      <c r="P155">
        <v>0.46638888888888896</v>
      </c>
      <c r="Q155">
        <v>5.6855014235945944</v>
      </c>
      <c r="R155">
        <v>0.32236111111111115</v>
      </c>
      <c r="S155">
        <v>2.9457788096375053</v>
      </c>
      <c r="T155">
        <v>0.34763888888888889</v>
      </c>
      <c r="U155">
        <v>4.9076029172883855</v>
      </c>
      <c r="V155">
        <v>1.4378852995965885</v>
      </c>
      <c r="W155">
        <v>2.6572534349080419</v>
      </c>
      <c r="X155">
        <v>0.36861111111111106</v>
      </c>
      <c r="Y155">
        <v>219</v>
      </c>
      <c r="Z155">
        <v>0.46638888888888896</v>
      </c>
      <c r="AA155">
        <v>80</v>
      </c>
      <c r="AB155">
        <v>0.32236111111111115</v>
      </c>
      <c r="AC155">
        <v>3</v>
      </c>
      <c r="AD155">
        <v>0.34763888888888889</v>
      </c>
      <c r="AE155">
        <v>27</v>
      </c>
      <c r="AF155">
        <v>4.9645072353906103</v>
      </c>
      <c r="AG155" s="2">
        <v>2.0248644986449866</v>
      </c>
      <c r="AH155">
        <v>2.5058583526906694E-2</v>
      </c>
      <c r="AI155">
        <f>1/Table1[[#This Row],[Avg MeanISIinBurst]]</f>
        <v>39.906485493333989</v>
      </c>
      <c r="AJ155">
        <v>68.936598177998519</v>
      </c>
      <c r="AK155">
        <v>2.55946675377061E-2</v>
      </c>
      <c r="AL155">
        <v>133.94750369622113</v>
      </c>
      <c r="AM155">
        <v>9.710144927536234E-3</v>
      </c>
      <c r="AN155" t="b">
        <v>1</v>
      </c>
      <c r="AO155" t="b">
        <v>1</v>
      </c>
    </row>
    <row r="156" spans="1:41" hidden="1" x14ac:dyDescent="0.3">
      <c r="A156" t="s">
        <v>107</v>
      </c>
      <c r="B156">
        <v>24</v>
      </c>
      <c r="C156">
        <v>4</v>
      </c>
      <c r="D156" t="s">
        <v>66</v>
      </c>
      <c r="E156" t="s">
        <v>36</v>
      </c>
      <c r="F156">
        <v>9</v>
      </c>
      <c r="G156" t="str">
        <f>IF(Table1[[#This Row],[Ethanol Day]]&lt;9,"Early",IF(Table1[[#This Row],[Ethanol Day]]&gt;16,"Late","Mid"))</f>
        <v>Mid</v>
      </c>
      <c r="H156" t="s">
        <v>37</v>
      </c>
      <c r="I156" t="s">
        <v>62</v>
      </c>
      <c r="J156">
        <v>331</v>
      </c>
      <c r="K156">
        <v>1.508576388888889</v>
      </c>
      <c r="L156">
        <f>Table1[[#This Row],[Hour4-Spk/sec]]-Table1[[#This Row],[Hour1-Spk/sec]]</f>
        <v>3.3333333333334103E-3</v>
      </c>
      <c r="M156">
        <v>18.377722369699509</v>
      </c>
      <c r="N156">
        <v>1.5102777777777778</v>
      </c>
      <c r="O156">
        <v>18.877114020958135</v>
      </c>
      <c r="P156">
        <v>1.2638888888888891</v>
      </c>
      <c r="Q156">
        <v>15.233408666174858</v>
      </c>
      <c r="R156">
        <v>1.7465277777777777</v>
      </c>
      <c r="S156">
        <v>20.862741561399428</v>
      </c>
      <c r="T156">
        <v>1.5136111111111112</v>
      </c>
      <c r="U156">
        <v>18.744710162907289</v>
      </c>
      <c r="V156">
        <v>2.2282834345067357</v>
      </c>
      <c r="W156">
        <v>0.67656300959507842</v>
      </c>
      <c r="X156">
        <v>1.5102777777777778</v>
      </c>
      <c r="Y156">
        <v>219</v>
      </c>
      <c r="Z156">
        <v>1.2638888888888891</v>
      </c>
      <c r="AA156">
        <v>80</v>
      </c>
      <c r="AB156">
        <v>1.7465277777777777</v>
      </c>
      <c r="AC156">
        <v>3</v>
      </c>
      <c r="AD156">
        <v>1.5136111111111112</v>
      </c>
      <c r="AE156">
        <v>27</v>
      </c>
      <c r="AF156">
        <v>18.377722369699509</v>
      </c>
      <c r="AG156">
        <v>2.3494403843432727</v>
      </c>
      <c r="AH156">
        <v>2.685251176975547E-2</v>
      </c>
      <c r="AI156">
        <f>1/Table1[[#This Row],[Avg MeanISIinBurst]]</f>
        <v>37.240464079279178</v>
      </c>
      <c r="AJ156">
        <v>87.260660895064248</v>
      </c>
      <c r="AK156">
        <v>3.9886798302764162E-2</v>
      </c>
      <c r="AL156">
        <v>123.17158003128196</v>
      </c>
      <c r="AM156">
        <v>0.12765957446808515</v>
      </c>
      <c r="AN156" t="b">
        <v>1</v>
      </c>
      <c r="AO156" t="b">
        <v>1</v>
      </c>
    </row>
    <row r="157" spans="1:41" hidden="1" x14ac:dyDescent="0.3">
      <c r="A157" t="s">
        <v>107</v>
      </c>
      <c r="B157">
        <v>24</v>
      </c>
      <c r="C157">
        <v>5</v>
      </c>
      <c r="D157" t="s">
        <v>67</v>
      </c>
      <c r="E157" t="s">
        <v>36</v>
      </c>
      <c r="F157">
        <v>9</v>
      </c>
      <c r="G157" t="str">
        <f>IF(Table1[[#This Row],[Ethanol Day]]&lt;9,"Early",IF(Table1[[#This Row],[Ethanol Day]]&gt;16,"Late","Mid"))</f>
        <v>Mid</v>
      </c>
      <c r="H157" t="s">
        <v>40</v>
      </c>
      <c r="I157" t="s">
        <v>62</v>
      </c>
      <c r="J157">
        <v>331</v>
      </c>
      <c r="K157">
        <v>1.3587847222222222</v>
      </c>
      <c r="L157">
        <f>Table1[[#This Row],[Hour4-Spk/sec]]-Table1[[#This Row],[Hour1-Spk/sec]]</f>
        <v>-0.11902777777777773</v>
      </c>
      <c r="M157">
        <v>20.397076438237274</v>
      </c>
      <c r="N157">
        <v>1.3084722222222223</v>
      </c>
      <c r="O157">
        <v>19.8839563170826</v>
      </c>
      <c r="P157">
        <v>1.5047222222222223</v>
      </c>
      <c r="Q157">
        <v>22.87245686148502</v>
      </c>
      <c r="R157">
        <v>1.4324999999999999</v>
      </c>
      <c r="S157">
        <v>19.340480729904151</v>
      </c>
      <c r="T157">
        <v>1.1894444444444445</v>
      </c>
      <c r="U157">
        <v>19.075496952967374</v>
      </c>
      <c r="V157">
        <v>2.2108674763117238</v>
      </c>
      <c r="W157">
        <v>0.68659652156698348</v>
      </c>
      <c r="X157">
        <v>1.3084722222222223</v>
      </c>
      <c r="Y157">
        <v>219</v>
      </c>
      <c r="Z157">
        <v>1.5047222222222223</v>
      </c>
      <c r="AA157">
        <v>80</v>
      </c>
      <c r="AB157">
        <v>1.4324999999999999</v>
      </c>
      <c r="AC157">
        <v>3</v>
      </c>
      <c r="AD157">
        <v>1.1894444444444445</v>
      </c>
      <c r="AE157">
        <v>27</v>
      </c>
      <c r="AF157">
        <v>20.397076438237274</v>
      </c>
      <c r="AG157">
        <v>2.4472604797569759</v>
      </c>
      <c r="AH157">
        <v>2.5534325728590098E-2</v>
      </c>
      <c r="AI157">
        <f>1/Table1[[#This Row],[Avg MeanISIinBurst]]</f>
        <v>39.162968728025852</v>
      </c>
      <c r="AJ157">
        <v>113.4796066745316</v>
      </c>
      <c r="AK157">
        <v>3.9880104735311554E-2</v>
      </c>
      <c r="AL157">
        <v>136.0267041609921</v>
      </c>
      <c r="AM157">
        <v>0.12000000000000001</v>
      </c>
      <c r="AN157" t="b">
        <v>1</v>
      </c>
      <c r="AO157" t="b">
        <v>1</v>
      </c>
    </row>
    <row r="158" spans="1:41" hidden="1" x14ac:dyDescent="0.3">
      <c r="A158" t="s">
        <v>107</v>
      </c>
      <c r="B158">
        <v>24</v>
      </c>
      <c r="C158">
        <v>8</v>
      </c>
      <c r="D158" t="s">
        <v>74</v>
      </c>
      <c r="E158" t="s">
        <v>36</v>
      </c>
      <c r="F158">
        <v>9</v>
      </c>
      <c r="G158" t="str">
        <f>IF(Table1[[#This Row],[Ethanol Day]]&lt;9,"Early",IF(Table1[[#This Row],[Ethanol Day]]&gt;16,"Late","Mid"))</f>
        <v>Mid</v>
      </c>
      <c r="H158" t="s">
        <v>37</v>
      </c>
      <c r="I158" t="s">
        <v>62</v>
      </c>
      <c r="J158">
        <v>331</v>
      </c>
      <c r="K158">
        <v>1.6825694444444446</v>
      </c>
      <c r="L158">
        <f>Table1[[#This Row],[Hour4-Spk/sec]]-Table1[[#This Row],[Hour1-Spk/sec]]</f>
        <v>0.19500000000000006</v>
      </c>
      <c r="M158">
        <v>21.886944309598945</v>
      </c>
      <c r="N158">
        <v>1.3988888888888891</v>
      </c>
      <c r="O158">
        <v>18.802108308897367</v>
      </c>
      <c r="P158">
        <v>1.9627777777777775</v>
      </c>
      <c r="Q158">
        <v>25.105040306566423</v>
      </c>
      <c r="R158">
        <v>1.7747222222222225</v>
      </c>
      <c r="S158">
        <v>21.876747567492789</v>
      </c>
      <c r="T158">
        <v>1.5938888888888891</v>
      </c>
      <c r="U158">
        <v>21.763881055439171</v>
      </c>
      <c r="V158">
        <v>2.3292585693438652</v>
      </c>
      <c r="W158">
        <v>0.60370732366674851</v>
      </c>
      <c r="X158">
        <v>1.3988888888888891</v>
      </c>
      <c r="Y158">
        <v>219</v>
      </c>
      <c r="Z158">
        <v>1.9627777777777775</v>
      </c>
      <c r="AA158">
        <v>80</v>
      </c>
      <c r="AB158">
        <v>1.7747222222222225</v>
      </c>
      <c r="AC158">
        <v>3</v>
      </c>
      <c r="AD158">
        <v>1.5938888888888891</v>
      </c>
      <c r="AE158">
        <v>27</v>
      </c>
      <c r="AF158">
        <v>21.886944309598945</v>
      </c>
      <c r="AG158">
        <v>2.3304883940482557</v>
      </c>
      <c r="AH158">
        <v>2.7176425120603715E-2</v>
      </c>
      <c r="AI158">
        <f>1/Table1[[#This Row],[Avg MeanISIinBurst]]</f>
        <v>36.796598359136404</v>
      </c>
      <c r="AJ158">
        <v>86.513781485911863</v>
      </c>
      <c r="AK158">
        <v>3.9699382709871001E-2</v>
      </c>
      <c r="AL158">
        <v>123.38239881209165</v>
      </c>
      <c r="AM158">
        <v>0.16194444444444445</v>
      </c>
      <c r="AN158" t="b">
        <v>1</v>
      </c>
      <c r="AO158" t="b">
        <v>1</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6D930-766F-4770-9FEC-FB2D7B8BDE57}">
  <dimension ref="A1:K49"/>
  <sheetViews>
    <sheetView tabSelected="1" topLeftCell="A23" workbookViewId="0">
      <selection activeCell="K3" sqref="K3:K49"/>
    </sheetView>
  </sheetViews>
  <sheetFormatPr defaultRowHeight="14.4" x14ac:dyDescent="0.3"/>
  <sheetData>
    <row r="1" spans="1:11" x14ac:dyDescent="0.3">
      <c r="A1" s="4" t="s">
        <v>120</v>
      </c>
      <c r="B1" s="4"/>
      <c r="C1" s="4"/>
      <c r="D1" s="4"/>
      <c r="E1" s="4"/>
      <c r="G1" s="4" t="s">
        <v>121</v>
      </c>
      <c r="H1" s="4"/>
      <c r="I1" s="4"/>
      <c r="J1" s="4"/>
      <c r="K1" s="4"/>
    </row>
    <row r="2" spans="1:11" x14ac:dyDescent="0.3">
      <c r="A2" s="5" t="s">
        <v>115</v>
      </c>
      <c r="B2" s="5" t="s">
        <v>116</v>
      </c>
      <c r="C2" s="5" t="s">
        <v>117</v>
      </c>
      <c r="D2" s="5" t="s">
        <v>118</v>
      </c>
      <c r="E2" s="5" t="s">
        <v>119</v>
      </c>
      <c r="G2" s="5" t="s">
        <v>115</v>
      </c>
      <c r="H2" s="5" t="s">
        <v>116</v>
      </c>
      <c r="I2" s="5" t="s">
        <v>117</v>
      </c>
      <c r="J2" s="5" t="s">
        <v>118</v>
      </c>
      <c r="K2" s="5" t="s">
        <v>119</v>
      </c>
    </row>
    <row r="3" spans="1:11" x14ac:dyDescent="0.3">
      <c r="A3" s="3">
        <v>2.8834064999999999E-2</v>
      </c>
      <c r="B3" s="3">
        <v>0.100929225</v>
      </c>
      <c r="C3" s="3">
        <v>3.3293461000000003E-2</v>
      </c>
      <c r="D3" s="3">
        <v>4.3844018999999998E-2</v>
      </c>
      <c r="E3" s="3">
        <v>4.3655820999999997E-2</v>
      </c>
      <c r="G3">
        <f>A3*1000</f>
        <v>28.834064999999999</v>
      </c>
      <c r="H3">
        <f t="shared" ref="H3:I18" si="0">B3*1000</f>
        <v>100.929225</v>
      </c>
      <c r="I3">
        <f t="shared" si="0"/>
        <v>33.293461000000001</v>
      </c>
      <c r="J3">
        <f t="shared" ref="J3:J4" si="1">D3*1000</f>
        <v>43.844018999999996</v>
      </c>
      <c r="K3">
        <f t="shared" ref="K3:K49" si="2">E3*1000</f>
        <v>43.655820999999996</v>
      </c>
    </row>
    <row r="4" spans="1:11" x14ac:dyDescent="0.3">
      <c r="A4" s="3">
        <v>2.9889609000000001E-2</v>
      </c>
      <c r="B4" s="3">
        <v>5.0250350999999999E-2</v>
      </c>
      <c r="C4" s="3">
        <v>2.8622570999999999E-2</v>
      </c>
      <c r="D4" s="3">
        <v>4.0658570999999998E-2</v>
      </c>
      <c r="E4" s="3">
        <v>7.2919453999999995E-2</v>
      </c>
      <c r="G4">
        <f t="shared" ref="G4:G8" si="3">A4*1000</f>
        <v>29.889609</v>
      </c>
      <c r="H4">
        <f t="shared" si="0"/>
        <v>50.250351000000002</v>
      </c>
      <c r="I4">
        <f t="shared" si="0"/>
        <v>28.622571000000001</v>
      </c>
      <c r="J4">
        <f t="shared" si="1"/>
        <v>40.658570999999995</v>
      </c>
      <c r="K4">
        <f t="shared" si="2"/>
        <v>72.919454000000002</v>
      </c>
    </row>
    <row r="5" spans="1:11" x14ac:dyDescent="0.3">
      <c r="A5" s="3">
        <v>8.6684598000000002E-2</v>
      </c>
      <c r="B5" s="3">
        <v>5.0722969E-2</v>
      </c>
      <c r="C5" s="3">
        <v>4.2320865999999999E-2</v>
      </c>
      <c r="D5" s="3"/>
      <c r="E5" s="3">
        <v>2.973344E-2</v>
      </c>
      <c r="G5">
        <f t="shared" si="3"/>
        <v>86.684598000000008</v>
      </c>
      <c r="H5">
        <f t="shared" si="0"/>
        <v>50.722968999999999</v>
      </c>
      <c r="I5">
        <f t="shared" si="0"/>
        <v>42.320865999999995</v>
      </c>
      <c r="K5">
        <f t="shared" si="2"/>
        <v>29.733440000000002</v>
      </c>
    </row>
    <row r="6" spans="1:11" x14ac:dyDescent="0.3">
      <c r="A6" s="3">
        <v>7.5046764000000002E-2</v>
      </c>
      <c r="B6" s="3">
        <v>5.7904707E-2</v>
      </c>
      <c r="C6" s="3">
        <v>6.4032719000000002E-2</v>
      </c>
      <c r="D6" s="3"/>
      <c r="E6" s="3">
        <v>2.8149383E-2</v>
      </c>
      <c r="G6">
        <f t="shared" si="3"/>
        <v>75.046763999999996</v>
      </c>
      <c r="H6">
        <f t="shared" si="0"/>
        <v>57.904707000000002</v>
      </c>
      <c r="I6">
        <f t="shared" si="0"/>
        <v>64.032719</v>
      </c>
      <c r="K6">
        <f t="shared" si="2"/>
        <v>28.149383</v>
      </c>
    </row>
    <row r="7" spans="1:11" x14ac:dyDescent="0.3">
      <c r="A7" s="3">
        <v>4.9288370999999997E-2</v>
      </c>
      <c r="B7" s="3">
        <v>8.1263098000000006E-2</v>
      </c>
      <c r="C7" s="3">
        <v>3.0405133000000001E-2</v>
      </c>
      <c r="D7" s="3"/>
      <c r="E7" s="3">
        <v>5.3321219000000003E-2</v>
      </c>
      <c r="G7">
        <f t="shared" si="3"/>
        <v>49.288370999999998</v>
      </c>
      <c r="H7">
        <f t="shared" si="0"/>
        <v>81.263097999999999</v>
      </c>
      <c r="I7">
        <f t="shared" si="0"/>
        <v>30.405132999999999</v>
      </c>
      <c r="K7">
        <f t="shared" si="2"/>
        <v>53.321219000000006</v>
      </c>
    </row>
    <row r="8" spans="1:11" x14ac:dyDescent="0.3">
      <c r="A8" s="3">
        <v>3.6182654000000002E-2</v>
      </c>
      <c r="B8" s="3">
        <v>0.15024251699999999</v>
      </c>
      <c r="C8" s="3">
        <v>4.3547715000000001E-2</v>
      </c>
      <c r="D8" s="3"/>
      <c r="E8" s="3">
        <v>4.4222461999999997E-2</v>
      </c>
      <c r="G8">
        <f t="shared" si="3"/>
        <v>36.182653999999999</v>
      </c>
      <c r="H8">
        <f t="shared" si="0"/>
        <v>150.24251699999999</v>
      </c>
      <c r="I8">
        <f t="shared" si="0"/>
        <v>43.547715000000004</v>
      </c>
      <c r="K8">
        <f t="shared" si="2"/>
        <v>44.222462</v>
      </c>
    </row>
    <row r="9" spans="1:11" x14ac:dyDescent="0.3">
      <c r="A9" s="3"/>
      <c r="B9" s="3">
        <v>0.15589486899999999</v>
      </c>
      <c r="C9" s="3">
        <v>2.5954759000000001E-2</v>
      </c>
      <c r="D9" s="3"/>
      <c r="E9" s="3">
        <v>4.6066686000000003E-2</v>
      </c>
      <c r="H9">
        <f t="shared" si="0"/>
        <v>155.894869</v>
      </c>
      <c r="I9">
        <f t="shared" si="0"/>
        <v>25.954758999999999</v>
      </c>
      <c r="K9">
        <f t="shared" si="2"/>
        <v>46.066686000000004</v>
      </c>
    </row>
    <row r="10" spans="1:11" x14ac:dyDescent="0.3">
      <c r="A10" s="3"/>
      <c r="B10" s="3">
        <v>6.1350467999999998E-2</v>
      </c>
      <c r="C10" s="3">
        <v>5.4462587999999999E-2</v>
      </c>
      <c r="D10" s="3"/>
      <c r="E10" s="3">
        <v>2.5076529E-2</v>
      </c>
      <c r="H10">
        <f t="shared" si="0"/>
        <v>61.350467999999999</v>
      </c>
      <c r="I10">
        <f t="shared" si="0"/>
        <v>54.462587999999997</v>
      </c>
      <c r="K10">
        <f t="shared" si="2"/>
        <v>25.076529000000001</v>
      </c>
    </row>
    <row r="11" spans="1:11" x14ac:dyDescent="0.3">
      <c r="A11" s="3"/>
      <c r="B11" s="3">
        <v>6.4751397000000002E-2</v>
      </c>
      <c r="C11" s="3">
        <v>4.0327560999999998E-2</v>
      </c>
      <c r="D11" s="3"/>
      <c r="E11" s="3">
        <v>4.0860911E-2</v>
      </c>
      <c r="H11">
        <f t="shared" si="0"/>
        <v>64.751396999999997</v>
      </c>
      <c r="I11">
        <f t="shared" si="0"/>
        <v>40.327560999999996</v>
      </c>
      <c r="K11">
        <f t="shared" si="2"/>
        <v>40.860911000000002</v>
      </c>
    </row>
    <row r="12" spans="1:11" x14ac:dyDescent="0.3">
      <c r="A12" s="3"/>
      <c r="B12" s="3">
        <v>4.6537202999999999E-2</v>
      </c>
      <c r="C12" s="3">
        <v>3.825187E-2</v>
      </c>
      <c r="D12" s="3"/>
      <c r="E12" s="3">
        <v>4.6345668E-2</v>
      </c>
      <c r="H12">
        <f t="shared" si="0"/>
        <v>46.537202999999998</v>
      </c>
      <c r="I12">
        <f t="shared" si="0"/>
        <v>38.251870000000004</v>
      </c>
      <c r="K12">
        <f t="shared" si="2"/>
        <v>46.345667999999996</v>
      </c>
    </row>
    <row r="13" spans="1:11" x14ac:dyDescent="0.3">
      <c r="A13" s="3"/>
      <c r="B13" s="3">
        <v>5.8285283E-2</v>
      </c>
      <c r="C13" s="3">
        <v>3.1728672999999999E-2</v>
      </c>
      <c r="D13" s="3"/>
      <c r="E13" s="3">
        <v>3.1425201E-2</v>
      </c>
      <c r="H13">
        <f t="shared" si="0"/>
        <v>58.285283</v>
      </c>
      <c r="I13">
        <f t="shared" si="0"/>
        <v>31.728673000000001</v>
      </c>
      <c r="K13">
        <f t="shared" si="2"/>
        <v>31.425201000000001</v>
      </c>
    </row>
    <row r="14" spans="1:11" x14ac:dyDescent="0.3">
      <c r="A14" s="3"/>
      <c r="B14" s="3">
        <v>0.141069996</v>
      </c>
      <c r="C14" s="3">
        <v>4.9532180000000002E-2</v>
      </c>
      <c r="D14" s="3"/>
      <c r="E14" s="3">
        <v>0.14031306700000001</v>
      </c>
      <c r="H14">
        <f t="shared" si="0"/>
        <v>141.069996</v>
      </c>
      <c r="I14">
        <f t="shared" si="0"/>
        <v>49.532180000000004</v>
      </c>
      <c r="K14">
        <f t="shared" si="2"/>
        <v>140.31306700000002</v>
      </c>
    </row>
    <row r="15" spans="1:11" x14ac:dyDescent="0.3">
      <c r="A15" s="3"/>
      <c r="B15" s="3">
        <v>0.173540365</v>
      </c>
      <c r="C15" s="3">
        <v>3.9041134999999998E-2</v>
      </c>
      <c r="D15" s="3"/>
      <c r="E15" s="3">
        <v>3.5998967999999999E-2</v>
      </c>
      <c r="H15">
        <f t="shared" si="0"/>
        <v>173.54036500000001</v>
      </c>
      <c r="I15">
        <f t="shared" si="0"/>
        <v>39.041134999999997</v>
      </c>
      <c r="K15">
        <f t="shared" si="2"/>
        <v>35.998967999999998</v>
      </c>
    </row>
    <row r="16" spans="1:11" x14ac:dyDescent="0.3">
      <c r="A16" s="3"/>
      <c r="B16" s="3">
        <v>3.0851769000000001E-2</v>
      </c>
      <c r="C16" s="3">
        <v>4.3359331000000001E-2</v>
      </c>
      <c r="D16" s="3"/>
      <c r="E16" s="3">
        <v>2.9959265999999998E-2</v>
      </c>
      <c r="H16">
        <f t="shared" si="0"/>
        <v>30.851769000000001</v>
      </c>
      <c r="I16">
        <f t="shared" si="0"/>
        <v>43.359330999999997</v>
      </c>
      <c r="K16">
        <f t="shared" si="2"/>
        <v>29.959266</v>
      </c>
    </row>
    <row r="17" spans="1:11" x14ac:dyDescent="0.3">
      <c r="A17" s="3"/>
      <c r="B17" s="3">
        <v>7.4980212000000004E-2</v>
      </c>
      <c r="C17" s="3">
        <v>2.4473513999999998E-2</v>
      </c>
      <c r="D17" s="3"/>
      <c r="E17" s="3">
        <v>3.4054304000000001E-2</v>
      </c>
      <c r="H17">
        <f t="shared" si="0"/>
        <v>74.980212000000009</v>
      </c>
      <c r="I17">
        <f t="shared" si="0"/>
        <v>24.473513999999998</v>
      </c>
      <c r="K17">
        <f t="shared" si="2"/>
        <v>34.054304000000002</v>
      </c>
    </row>
    <row r="18" spans="1:11" x14ac:dyDescent="0.3">
      <c r="A18" s="3"/>
      <c r="B18" s="3">
        <v>3.9682648000000001E-2</v>
      </c>
      <c r="C18" s="3">
        <v>2.8583086000000001E-2</v>
      </c>
      <c r="D18" s="3"/>
      <c r="E18" s="3">
        <v>4.0741764E-2</v>
      </c>
      <c r="H18">
        <f t="shared" si="0"/>
        <v>39.682648</v>
      </c>
      <c r="I18">
        <f t="shared" si="0"/>
        <v>28.583086000000002</v>
      </c>
      <c r="K18">
        <f t="shared" si="2"/>
        <v>40.741763999999996</v>
      </c>
    </row>
    <row r="19" spans="1:11" x14ac:dyDescent="0.3">
      <c r="A19" s="3"/>
      <c r="B19" s="3">
        <v>3.0391311000000001E-2</v>
      </c>
      <c r="C19" s="3">
        <v>4.4739962000000001E-2</v>
      </c>
      <c r="D19" s="3"/>
      <c r="E19" s="3">
        <v>9.5403944000000004E-2</v>
      </c>
      <c r="H19">
        <f t="shared" ref="H19:I29" si="4">B19*1000</f>
        <v>30.391311000000002</v>
      </c>
      <c r="I19">
        <f t="shared" si="4"/>
        <v>44.739961999999998</v>
      </c>
      <c r="K19">
        <f t="shared" si="2"/>
        <v>95.40394400000001</v>
      </c>
    </row>
    <row r="20" spans="1:11" x14ac:dyDescent="0.3">
      <c r="A20" s="3"/>
      <c r="B20" s="3">
        <v>5.0387296999999998E-2</v>
      </c>
      <c r="C20" s="3">
        <v>2.9863191000000001E-2</v>
      </c>
      <c r="D20" s="3"/>
      <c r="E20" s="3">
        <v>3.7313142000000001E-2</v>
      </c>
      <c r="H20">
        <f t="shared" si="4"/>
        <v>50.387296999999997</v>
      </c>
      <c r="I20">
        <f t="shared" si="4"/>
        <v>29.863191</v>
      </c>
      <c r="K20">
        <f t="shared" si="2"/>
        <v>37.313141999999999</v>
      </c>
    </row>
    <row r="21" spans="1:11" x14ac:dyDescent="0.3">
      <c r="A21" s="3"/>
      <c r="B21" s="3">
        <v>3.0048268E-2</v>
      </c>
      <c r="C21" s="3">
        <v>3.0066738999999999E-2</v>
      </c>
      <c r="D21" s="3"/>
      <c r="E21" s="3">
        <v>3.2208353000000002E-2</v>
      </c>
      <c r="H21">
        <f t="shared" si="4"/>
        <v>30.048268</v>
      </c>
      <c r="I21">
        <f t="shared" si="4"/>
        <v>30.066738999999998</v>
      </c>
      <c r="K21">
        <f t="shared" si="2"/>
        <v>32.208353000000002</v>
      </c>
    </row>
    <row r="22" spans="1:11" x14ac:dyDescent="0.3">
      <c r="A22" s="3"/>
      <c r="B22" s="3">
        <v>4.0787715000000002E-2</v>
      </c>
      <c r="C22" s="3">
        <v>4.4128317E-2</v>
      </c>
      <c r="D22" s="3"/>
      <c r="E22" s="3">
        <v>2.5726351000000001E-2</v>
      </c>
      <c r="H22">
        <f t="shared" si="4"/>
        <v>40.787715000000006</v>
      </c>
      <c r="I22">
        <f t="shared" si="4"/>
        <v>44.128317000000003</v>
      </c>
      <c r="K22">
        <f t="shared" si="2"/>
        <v>25.726351000000001</v>
      </c>
    </row>
    <row r="23" spans="1:11" x14ac:dyDescent="0.3">
      <c r="A23" s="3"/>
      <c r="B23" s="3">
        <v>4.6359153E-2</v>
      </c>
      <c r="C23" s="3">
        <v>4.3434652999999997E-2</v>
      </c>
      <c r="D23" s="3"/>
      <c r="E23" s="3">
        <v>5.595936E-2</v>
      </c>
      <c r="H23">
        <f t="shared" si="4"/>
        <v>46.359152999999999</v>
      </c>
      <c r="I23">
        <f t="shared" si="4"/>
        <v>43.434652999999997</v>
      </c>
      <c r="K23">
        <f t="shared" si="2"/>
        <v>55.959359999999997</v>
      </c>
    </row>
    <row r="24" spans="1:11" x14ac:dyDescent="0.3">
      <c r="A24" s="3"/>
      <c r="B24" s="3">
        <v>3.5733266999999999E-2</v>
      </c>
      <c r="C24" s="3">
        <v>3.3025160999999997E-2</v>
      </c>
      <c r="D24" s="3"/>
      <c r="E24" s="3">
        <v>5.0043105999999997E-2</v>
      </c>
      <c r="H24">
        <f t="shared" si="4"/>
        <v>35.733266999999998</v>
      </c>
      <c r="I24">
        <f t="shared" si="4"/>
        <v>33.025160999999997</v>
      </c>
      <c r="K24">
        <f t="shared" si="2"/>
        <v>50.043105999999995</v>
      </c>
    </row>
    <row r="25" spans="1:11" x14ac:dyDescent="0.3">
      <c r="A25" s="3"/>
      <c r="B25" s="3">
        <v>3.7319185999999997E-2</v>
      </c>
      <c r="C25" s="3">
        <v>2.8190755000000001E-2</v>
      </c>
      <c r="D25" s="3"/>
      <c r="E25" s="3">
        <v>3.0630251000000001E-2</v>
      </c>
      <c r="H25">
        <f t="shared" si="4"/>
        <v>37.319185999999995</v>
      </c>
      <c r="I25">
        <f t="shared" si="4"/>
        <v>28.190755000000003</v>
      </c>
      <c r="K25">
        <f t="shared" si="2"/>
        <v>30.630251000000001</v>
      </c>
    </row>
    <row r="26" spans="1:11" x14ac:dyDescent="0.3">
      <c r="A26" s="3"/>
      <c r="B26" s="3">
        <v>3.9880104999999999E-2</v>
      </c>
      <c r="C26" s="3">
        <v>3.6119897999999998E-2</v>
      </c>
      <c r="D26" s="3"/>
      <c r="E26" s="3">
        <v>3.0637679000000001E-2</v>
      </c>
      <c r="H26">
        <f t="shared" si="4"/>
        <v>39.880105</v>
      </c>
      <c r="I26">
        <f t="shared" si="4"/>
        <v>36.119897999999999</v>
      </c>
      <c r="K26">
        <f t="shared" si="2"/>
        <v>30.637679000000002</v>
      </c>
    </row>
    <row r="27" spans="1:11" x14ac:dyDescent="0.3">
      <c r="A27" s="3"/>
      <c r="B27" s="3"/>
      <c r="C27" s="3">
        <v>3.1871292000000002E-2</v>
      </c>
      <c r="D27" s="3"/>
      <c r="E27" s="3">
        <v>2.3149579999999999E-2</v>
      </c>
      <c r="I27">
        <f t="shared" si="4"/>
        <v>31.871292000000004</v>
      </c>
      <c r="K27">
        <f t="shared" si="2"/>
        <v>23.14958</v>
      </c>
    </row>
    <row r="28" spans="1:11" x14ac:dyDescent="0.3">
      <c r="A28" s="3"/>
      <c r="B28" s="3"/>
      <c r="C28" s="3">
        <v>3.9869612999999998E-2</v>
      </c>
      <c r="D28" s="3"/>
      <c r="E28" s="3">
        <v>2.8204719E-2</v>
      </c>
      <c r="I28">
        <f t="shared" si="4"/>
        <v>39.869613000000001</v>
      </c>
      <c r="K28">
        <f t="shared" si="2"/>
        <v>28.204719000000001</v>
      </c>
    </row>
    <row r="29" spans="1:11" x14ac:dyDescent="0.3">
      <c r="A29" s="3"/>
      <c r="B29" s="3"/>
      <c r="C29" s="3">
        <v>4.2289426999999997E-2</v>
      </c>
      <c r="D29" s="3"/>
      <c r="E29" s="3">
        <v>3.0387316000000001E-2</v>
      </c>
      <c r="I29">
        <f t="shared" si="4"/>
        <v>42.289426999999996</v>
      </c>
      <c r="K29">
        <f t="shared" si="2"/>
        <v>30.387316000000002</v>
      </c>
    </row>
    <row r="30" spans="1:11" x14ac:dyDescent="0.3">
      <c r="A30" s="3"/>
      <c r="B30" s="3"/>
      <c r="C30" s="3"/>
      <c r="D30" s="3"/>
      <c r="E30" s="3">
        <v>2.7157216000000001E-2</v>
      </c>
      <c r="K30">
        <f t="shared" si="2"/>
        <v>27.157216000000002</v>
      </c>
    </row>
    <row r="31" spans="1:11" x14ac:dyDescent="0.3">
      <c r="A31" s="3"/>
      <c r="B31" s="3"/>
      <c r="C31" s="3"/>
      <c r="D31" s="3"/>
      <c r="E31" s="3">
        <v>2.2186656999999999E-2</v>
      </c>
      <c r="K31">
        <f t="shared" si="2"/>
        <v>22.186656999999997</v>
      </c>
    </row>
    <row r="32" spans="1:11" x14ac:dyDescent="0.3">
      <c r="A32" s="3"/>
      <c r="B32" s="3"/>
      <c r="C32" s="3"/>
      <c r="D32" s="3"/>
      <c r="E32" s="3">
        <v>3.8840746000000002E-2</v>
      </c>
      <c r="K32">
        <f t="shared" si="2"/>
        <v>38.840746000000003</v>
      </c>
    </row>
    <row r="33" spans="1:11" x14ac:dyDescent="0.3">
      <c r="A33" s="3"/>
      <c r="B33" s="3"/>
      <c r="C33" s="3"/>
      <c r="D33" s="3"/>
      <c r="E33" s="3">
        <v>6.0372742E-2</v>
      </c>
      <c r="K33">
        <f t="shared" si="2"/>
        <v>60.372742000000002</v>
      </c>
    </row>
    <row r="34" spans="1:11" x14ac:dyDescent="0.3">
      <c r="A34" s="3"/>
      <c r="B34" s="3"/>
      <c r="C34" s="3"/>
      <c r="D34" s="3"/>
      <c r="E34" s="3">
        <v>3.0604365000000001E-2</v>
      </c>
      <c r="K34">
        <f t="shared" si="2"/>
        <v>30.604365000000001</v>
      </c>
    </row>
    <row r="35" spans="1:11" x14ac:dyDescent="0.3">
      <c r="A35" s="3"/>
      <c r="B35" s="3"/>
      <c r="C35" s="3"/>
      <c r="D35" s="3"/>
      <c r="E35" s="3">
        <v>3.2551790999999997E-2</v>
      </c>
      <c r="K35">
        <f t="shared" si="2"/>
        <v>32.551790999999994</v>
      </c>
    </row>
    <row r="36" spans="1:11" x14ac:dyDescent="0.3">
      <c r="A36" s="3"/>
      <c r="B36" s="3"/>
      <c r="C36" s="3"/>
      <c r="D36" s="3"/>
      <c r="E36" s="3">
        <v>2.8295529999999999E-2</v>
      </c>
      <c r="K36">
        <f t="shared" si="2"/>
        <v>28.295529999999999</v>
      </c>
    </row>
    <row r="37" spans="1:11" x14ac:dyDescent="0.3">
      <c r="A37" s="3"/>
      <c r="B37" s="3"/>
      <c r="C37" s="3"/>
      <c r="D37" s="3"/>
      <c r="E37" s="3">
        <v>2.9255527999999999E-2</v>
      </c>
      <c r="K37">
        <f t="shared" si="2"/>
        <v>29.255527999999998</v>
      </c>
    </row>
    <row r="38" spans="1:11" x14ac:dyDescent="0.3">
      <c r="A38" s="3"/>
      <c r="B38" s="3"/>
      <c r="C38" s="3"/>
      <c r="D38" s="3"/>
      <c r="E38" s="3">
        <v>2.9391786E-2</v>
      </c>
      <c r="K38">
        <f t="shared" si="2"/>
        <v>29.391786</v>
      </c>
    </row>
    <row r="39" spans="1:11" x14ac:dyDescent="0.3">
      <c r="A39" s="3"/>
      <c r="B39" s="3"/>
      <c r="C39" s="3"/>
      <c r="D39" s="3"/>
      <c r="E39" s="3">
        <v>0.148974089</v>
      </c>
      <c r="K39">
        <f t="shared" si="2"/>
        <v>148.97408899999999</v>
      </c>
    </row>
    <row r="40" spans="1:11" x14ac:dyDescent="0.3">
      <c r="A40" s="3"/>
      <c r="B40" s="3"/>
      <c r="C40" s="3"/>
      <c r="D40" s="3"/>
      <c r="E40" s="3">
        <v>7.2564183000000004E-2</v>
      </c>
      <c r="K40">
        <f t="shared" si="2"/>
        <v>72.564183</v>
      </c>
    </row>
    <row r="41" spans="1:11" x14ac:dyDescent="0.3">
      <c r="A41" s="3"/>
      <c r="B41" s="3"/>
      <c r="C41" s="3"/>
      <c r="D41" s="3"/>
      <c r="E41" s="3">
        <v>0.13153714399999999</v>
      </c>
      <c r="K41">
        <f t="shared" si="2"/>
        <v>131.53714399999998</v>
      </c>
    </row>
    <row r="42" spans="1:11" x14ac:dyDescent="0.3">
      <c r="A42" s="3"/>
      <c r="B42" s="3"/>
      <c r="C42" s="3"/>
      <c r="D42" s="3"/>
      <c r="E42" s="3">
        <v>3.6414899000000001E-2</v>
      </c>
      <c r="K42">
        <f t="shared" si="2"/>
        <v>36.414898999999998</v>
      </c>
    </row>
    <row r="43" spans="1:11" x14ac:dyDescent="0.3">
      <c r="A43" s="3"/>
      <c r="B43" s="3"/>
      <c r="C43" s="3"/>
      <c r="D43" s="3"/>
      <c r="E43" s="3">
        <v>4.2507440000000001E-2</v>
      </c>
      <c r="K43">
        <f t="shared" si="2"/>
        <v>42.507440000000003</v>
      </c>
    </row>
    <row r="44" spans="1:11" x14ac:dyDescent="0.3">
      <c r="A44" s="3"/>
      <c r="B44" s="3"/>
      <c r="C44" s="3"/>
      <c r="D44" s="3"/>
      <c r="E44" s="3">
        <v>4.3459843999999997E-2</v>
      </c>
      <c r="K44">
        <f t="shared" si="2"/>
        <v>43.459843999999997</v>
      </c>
    </row>
    <row r="45" spans="1:11" x14ac:dyDescent="0.3">
      <c r="A45" s="3"/>
      <c r="B45" s="3"/>
      <c r="C45" s="3"/>
      <c r="D45" s="3"/>
      <c r="E45" s="3">
        <v>5.6747842E-2</v>
      </c>
      <c r="K45">
        <f t="shared" si="2"/>
        <v>56.747841999999999</v>
      </c>
    </row>
    <row r="46" spans="1:11" x14ac:dyDescent="0.3">
      <c r="A46" s="3"/>
      <c r="B46" s="3"/>
      <c r="C46" s="3"/>
      <c r="D46" s="3"/>
      <c r="E46" s="3">
        <v>3.8401907999999998E-2</v>
      </c>
      <c r="K46">
        <f t="shared" si="2"/>
        <v>38.401907999999999</v>
      </c>
    </row>
    <row r="47" spans="1:11" x14ac:dyDescent="0.3">
      <c r="A47" s="3"/>
      <c r="B47" s="3"/>
      <c r="C47" s="3"/>
      <c r="D47" s="3"/>
      <c r="E47" s="3">
        <v>7.3202184000000003E-2</v>
      </c>
      <c r="K47">
        <f t="shared" si="2"/>
        <v>73.202184000000003</v>
      </c>
    </row>
    <row r="48" spans="1:11" x14ac:dyDescent="0.3">
      <c r="A48" s="3"/>
      <c r="B48" s="3"/>
      <c r="C48" s="3"/>
      <c r="D48" s="3"/>
      <c r="E48" s="3">
        <v>2.7088574000000001E-2</v>
      </c>
      <c r="K48">
        <f t="shared" si="2"/>
        <v>27.088574000000001</v>
      </c>
    </row>
    <row r="49" spans="1:11" x14ac:dyDescent="0.3">
      <c r="A49" s="3"/>
      <c r="B49" s="3"/>
      <c r="C49" s="3"/>
      <c r="D49" s="3"/>
      <c r="E49" s="3">
        <v>2.5594668000000001E-2</v>
      </c>
      <c r="K49">
        <f t="shared" si="2"/>
        <v>25.594668000000002</v>
      </c>
    </row>
  </sheetData>
  <mergeCells count="2">
    <mergeCell ref="A1:E1"/>
    <mergeCell ref="G1:K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FIG2_ShortUnitDetails</vt:lpstr>
      <vt:lpstr>Sheet2</vt:lpstr>
    </vt:vector>
  </TitlesOfParts>
  <Company>University of Maryland School of Medicine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 Irving</dc:creator>
  <cp:lastModifiedBy>James Irving</cp:lastModifiedBy>
  <dcterms:created xsi:type="dcterms:W3CDTF">2018-05-07T19:26:53Z</dcterms:created>
  <dcterms:modified xsi:type="dcterms:W3CDTF">2018-05-09T06:21:26Z</dcterms:modified>
</cp:coreProperties>
</file>