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james\Dropbox (Sparta Lab)\cea &amp; bnst crf team folder\cea crf binge drinking\cea crf did paper\updated lick type files\DATA FILES\"/>
    </mc:Choice>
  </mc:AlternateContent>
  <xr:revisionPtr revIDLastSave="0" documentId="10_ncr:100000_{BCD26A37-359B-4CCC-810C-BCC2C3C10515}" xr6:coauthVersionLast="31" xr6:coauthVersionMax="31" xr10:uidLastSave="{00000000-0000-0000-0000-000000000000}"/>
  <bookViews>
    <workbookView xWindow="0" yWindow="0" windowWidth="14025" windowHeight="9015" activeTab="1" xr2:uid="{00000000-000D-0000-FFFF-FFFF00000000}"/>
  </bookViews>
  <sheets>
    <sheet name="Sheet1" sheetId="1" r:id="rId1"/>
    <sheet name="FIG2_ShortUnitDetails_CORRECT" sheetId="2" r:id="rId2"/>
    <sheet name="quickCheckResult -LickTypeCOLOR" sheetId="4" r:id="rId3"/>
    <sheet name="Sheet2" sheetId="3" r:id="rId4"/>
  </sheets>
  <definedNames>
    <definedName name="Slicer_Early_Vs_Late">#N/A</definedName>
    <definedName name="Slicer_Lick_Response">#N/A</definedName>
    <definedName name="Slicer_Light_Response">#N/A</definedName>
  </definedNames>
  <calcPr calcId="17901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7" i="4" l="1"/>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K4" i="3" l="1"/>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J4" i="3"/>
  <c r="J3" i="3"/>
  <c r="K3" i="3"/>
  <c r="I9" i="3"/>
  <c r="I10" i="3"/>
  <c r="I11" i="3"/>
  <c r="I12" i="3"/>
  <c r="I13" i="3"/>
  <c r="I14" i="3"/>
  <c r="I15" i="3"/>
  <c r="I16" i="3"/>
  <c r="I17" i="3"/>
  <c r="I18" i="3"/>
  <c r="I19" i="3"/>
  <c r="I20" i="3"/>
  <c r="I21" i="3"/>
  <c r="I22" i="3"/>
  <c r="I23" i="3"/>
  <c r="I24" i="3"/>
  <c r="I25" i="3"/>
  <c r="I26" i="3"/>
  <c r="I27" i="3"/>
  <c r="I28" i="3"/>
  <c r="I29" i="3"/>
  <c r="H9" i="3"/>
  <c r="H10" i="3"/>
  <c r="H11" i="3"/>
  <c r="H12" i="3"/>
  <c r="H13" i="3"/>
  <c r="H14" i="3"/>
  <c r="H15" i="3"/>
  <c r="H16" i="3"/>
  <c r="H17" i="3"/>
  <c r="H18" i="3"/>
  <c r="H19" i="3"/>
  <c r="H20" i="3"/>
  <c r="H21" i="3"/>
  <c r="H22" i="3"/>
  <c r="H23" i="3"/>
  <c r="H24" i="3"/>
  <c r="H25" i="3"/>
  <c r="H26" i="3"/>
  <c r="H3" i="3"/>
  <c r="I3" i="3"/>
  <c r="H4" i="3"/>
  <c r="I4" i="3"/>
  <c r="H5" i="3"/>
  <c r="I5" i="3"/>
  <c r="H6" i="3"/>
  <c r="I6" i="3"/>
  <c r="H7" i="3"/>
  <c r="I7" i="3"/>
  <c r="H8" i="3"/>
  <c r="I8" i="3"/>
  <c r="G4" i="3"/>
  <c r="G5" i="3"/>
  <c r="G6" i="3"/>
  <c r="G7" i="3"/>
  <c r="G8" i="3"/>
  <c r="G3" i="3"/>
  <c r="AK154" i="2"/>
  <c r="AK151" i="2"/>
  <c r="AK155" i="2"/>
  <c r="AK156" i="2"/>
  <c r="AK157" i="2"/>
  <c r="AK152" i="2"/>
  <c r="AK153" i="2"/>
  <c r="AK158" i="2"/>
  <c r="AK144" i="2"/>
  <c r="AK145" i="2"/>
  <c r="AK150" i="2"/>
  <c r="AK146" i="2"/>
  <c r="AK147" i="2"/>
  <c r="AK148" i="2"/>
  <c r="AK149" i="2"/>
  <c r="AK142" i="2"/>
  <c r="AK138" i="2"/>
  <c r="AK143" i="2"/>
  <c r="AK139" i="2"/>
  <c r="AK140" i="2"/>
  <c r="AK141" i="2"/>
  <c r="AK129" i="2"/>
  <c r="AK136" i="2"/>
  <c r="AK130" i="2"/>
  <c r="AK131" i="2"/>
  <c r="AK132" i="2"/>
  <c r="AK133" i="2"/>
  <c r="AK137" i="2"/>
  <c r="AK134" i="2"/>
  <c r="AK135" i="2"/>
  <c r="AK127" i="2"/>
  <c r="AK128" i="2"/>
  <c r="AK98" i="2"/>
  <c r="AK80" i="2"/>
  <c r="AK121" i="2"/>
  <c r="AK122" i="2"/>
  <c r="AK123" i="2"/>
  <c r="AK124" i="2"/>
  <c r="AK125" i="2"/>
  <c r="AK57" i="2"/>
  <c r="AK109" i="2"/>
  <c r="AK110" i="2"/>
  <c r="AK111" i="2"/>
  <c r="AK112" i="2"/>
  <c r="AK113" i="2"/>
  <c r="AK114" i="2"/>
  <c r="AK115" i="2"/>
  <c r="AK116" i="2"/>
  <c r="AK117" i="2"/>
  <c r="AK118" i="2"/>
  <c r="AK119" i="2"/>
  <c r="AK68" i="2"/>
  <c r="AK73" i="2"/>
  <c r="AK74" i="2"/>
  <c r="AK69" i="2"/>
  <c r="AK75" i="2"/>
  <c r="AK76" i="2"/>
  <c r="AK70" i="2"/>
  <c r="AK77" i="2"/>
  <c r="AK71" i="2"/>
  <c r="AK78" i="2"/>
  <c r="AK72" i="2"/>
  <c r="AK79" i="2"/>
  <c r="AK52" i="2"/>
  <c r="AK58" i="2"/>
  <c r="AK59" i="2"/>
  <c r="AK60" i="2"/>
  <c r="AK61" i="2"/>
  <c r="AK62" i="2"/>
  <c r="AK63" i="2"/>
  <c r="AK64" i="2"/>
  <c r="AK65" i="2"/>
  <c r="AK66" i="2"/>
  <c r="AK67" i="2"/>
  <c r="AK46" i="2"/>
  <c r="AK54" i="2"/>
  <c r="AK55" i="2"/>
  <c r="AK53" i="2"/>
  <c r="AK56" i="2"/>
  <c r="AK38" i="2"/>
  <c r="AK48" i="2"/>
  <c r="AK49" i="2"/>
  <c r="AK47" i="2"/>
  <c r="AK50" i="2"/>
  <c r="AK51" i="2"/>
  <c r="AK37" i="2"/>
  <c r="AK39" i="2"/>
  <c r="AK41" i="2"/>
  <c r="AK42" i="2"/>
  <c r="AK40" i="2"/>
  <c r="AK44" i="2"/>
  <c r="AK45" i="2"/>
  <c r="AK43" i="2"/>
  <c r="AK26" i="2"/>
  <c r="AK15" i="2"/>
  <c r="AK27" i="2"/>
  <c r="AK28" i="2"/>
  <c r="AK29" i="2"/>
  <c r="AK30" i="2"/>
  <c r="AK31" i="2"/>
  <c r="AK33" i="2"/>
  <c r="AK32" i="2"/>
  <c r="AK34" i="2"/>
  <c r="AK35" i="2"/>
  <c r="AK36" i="2"/>
  <c r="AK10" i="2"/>
  <c r="AK16" i="2"/>
  <c r="AK17" i="2"/>
  <c r="AK18" i="2"/>
  <c r="AK19" i="2"/>
  <c r="AK20" i="2"/>
  <c r="AK22" i="2"/>
  <c r="AK21" i="2"/>
  <c r="AK23" i="2"/>
  <c r="AK24" i="2"/>
  <c r="AK25" i="2"/>
  <c r="AK108" i="2"/>
  <c r="AK81" i="2"/>
  <c r="AK82" i="2"/>
  <c r="AK90" i="2"/>
  <c r="AK91" i="2"/>
  <c r="AK83" i="2"/>
  <c r="AK92" i="2"/>
  <c r="AK93" i="2"/>
  <c r="AK94" i="2"/>
  <c r="AK95" i="2"/>
  <c r="AK96" i="2"/>
  <c r="AK84" i="2"/>
  <c r="AK97" i="2"/>
  <c r="AK85" i="2"/>
  <c r="AK86" i="2"/>
  <c r="AK87" i="2"/>
  <c r="AK88" i="2"/>
  <c r="AK89" i="2"/>
  <c r="AK105" i="2"/>
  <c r="AK120" i="2"/>
  <c r="AK99" i="2"/>
  <c r="AK100" i="2"/>
  <c r="AK101" i="2"/>
  <c r="AK102" i="2"/>
  <c r="AK103" i="2"/>
  <c r="AK104" i="2"/>
  <c r="AK106" i="2"/>
  <c r="AK107" i="2"/>
  <c r="AK126" i="2"/>
  <c r="AK14" i="2"/>
  <c r="AK11" i="2"/>
  <c r="AK12" i="2"/>
  <c r="AK13" i="2"/>
  <c r="I154" i="2"/>
  <c r="I151" i="2"/>
  <c r="I155" i="2"/>
  <c r="I156" i="2"/>
  <c r="I157" i="2"/>
  <c r="I152" i="2"/>
  <c r="I153" i="2"/>
  <c r="I158" i="2"/>
  <c r="I144" i="2"/>
  <c r="I145" i="2"/>
  <c r="I150" i="2"/>
  <c r="I146" i="2"/>
  <c r="I147" i="2"/>
  <c r="I148" i="2"/>
  <c r="I149" i="2"/>
  <c r="I142" i="2"/>
  <c r="I138" i="2"/>
  <c r="I143" i="2"/>
  <c r="I139" i="2"/>
  <c r="I140" i="2"/>
  <c r="I141" i="2"/>
  <c r="I129" i="2"/>
  <c r="I136" i="2"/>
  <c r="I130" i="2"/>
  <c r="I131" i="2"/>
  <c r="I132" i="2"/>
  <c r="I133" i="2"/>
  <c r="I137" i="2"/>
  <c r="I134" i="2"/>
  <c r="I135" i="2"/>
  <c r="I127" i="2"/>
  <c r="I128" i="2"/>
  <c r="I98" i="2"/>
  <c r="I80" i="2"/>
  <c r="I121" i="2"/>
  <c r="I122" i="2"/>
  <c r="I123" i="2"/>
  <c r="I124" i="2"/>
  <c r="I125" i="2"/>
  <c r="I57" i="2"/>
  <c r="I109" i="2"/>
  <c r="I110" i="2"/>
  <c r="I111" i="2"/>
  <c r="I112" i="2"/>
  <c r="I113" i="2"/>
  <c r="I114" i="2"/>
  <c r="I115" i="2"/>
  <c r="I116" i="2"/>
  <c r="I117" i="2"/>
  <c r="I118" i="2"/>
  <c r="I119" i="2"/>
  <c r="I68" i="2"/>
  <c r="I73" i="2"/>
  <c r="I74" i="2"/>
  <c r="I69" i="2"/>
  <c r="I75" i="2"/>
  <c r="I76" i="2"/>
  <c r="I70" i="2"/>
  <c r="I77" i="2"/>
  <c r="I71" i="2"/>
  <c r="I78" i="2"/>
  <c r="I72" i="2"/>
  <c r="I79" i="2"/>
  <c r="I52" i="2"/>
  <c r="I58" i="2"/>
  <c r="I59" i="2"/>
  <c r="I60" i="2"/>
  <c r="I61" i="2"/>
  <c r="I62" i="2"/>
  <c r="I63" i="2"/>
  <c r="I64" i="2"/>
  <c r="I65" i="2"/>
  <c r="I66" i="2"/>
  <c r="I67" i="2"/>
  <c r="I46" i="2"/>
  <c r="I54" i="2"/>
  <c r="I55" i="2"/>
  <c r="I53" i="2"/>
  <c r="I56" i="2"/>
  <c r="I38" i="2"/>
  <c r="I48" i="2"/>
  <c r="I49" i="2"/>
  <c r="I47" i="2"/>
  <c r="I50" i="2"/>
  <c r="I51" i="2"/>
  <c r="I37" i="2"/>
  <c r="I39" i="2"/>
  <c r="I41" i="2"/>
  <c r="I42" i="2"/>
  <c r="I40" i="2"/>
  <c r="I44" i="2"/>
  <c r="I45" i="2"/>
  <c r="I43" i="2"/>
  <c r="I26" i="2"/>
  <c r="I15" i="2"/>
  <c r="I27" i="2"/>
  <c r="I28" i="2"/>
  <c r="I29" i="2"/>
  <c r="I30" i="2"/>
  <c r="I31" i="2"/>
  <c r="I33" i="2"/>
  <c r="I32" i="2"/>
  <c r="I34" i="2"/>
  <c r="I35" i="2"/>
  <c r="I36" i="2"/>
  <c r="I10" i="2"/>
  <c r="I16" i="2"/>
  <c r="I17" i="2"/>
  <c r="I18" i="2"/>
  <c r="I19" i="2"/>
  <c r="I20" i="2"/>
  <c r="I22" i="2"/>
  <c r="I21" i="2"/>
  <c r="I23" i="2"/>
  <c r="I24" i="2"/>
  <c r="I25" i="2"/>
  <c r="I108" i="2"/>
  <c r="I81" i="2"/>
  <c r="I82" i="2"/>
  <c r="I90" i="2"/>
  <c r="I91" i="2"/>
  <c r="I83" i="2"/>
  <c r="I92" i="2"/>
  <c r="I93" i="2"/>
  <c r="I94" i="2"/>
  <c r="I95" i="2"/>
  <c r="I96" i="2"/>
  <c r="I84" i="2"/>
  <c r="I97" i="2"/>
  <c r="I85" i="2"/>
  <c r="I86" i="2"/>
  <c r="I87" i="2"/>
  <c r="I88" i="2"/>
  <c r="I89" i="2"/>
  <c r="I105" i="2"/>
  <c r="I120" i="2"/>
  <c r="I99" i="2"/>
  <c r="I100" i="2"/>
  <c r="I101" i="2"/>
  <c r="I102" i="2"/>
  <c r="I103" i="2"/>
  <c r="I104" i="2"/>
  <c r="I106" i="2"/>
  <c r="I107" i="2"/>
  <c r="I126" i="2"/>
  <c r="I14" i="2"/>
  <c r="I11" i="2"/>
  <c r="I12" i="2"/>
  <c r="I13" i="2"/>
  <c r="N154" i="2" l="1"/>
  <c r="N151" i="2"/>
  <c r="N155" i="2"/>
  <c r="N156" i="2"/>
  <c r="N157" i="2"/>
  <c r="N152" i="2"/>
  <c r="N153" i="2"/>
  <c r="N158" i="2"/>
  <c r="N144" i="2"/>
  <c r="N145" i="2"/>
  <c r="N150" i="2"/>
  <c r="N146" i="2"/>
  <c r="N147" i="2"/>
  <c r="N148" i="2"/>
  <c r="N149" i="2"/>
  <c r="N142" i="2"/>
  <c r="N138" i="2"/>
  <c r="N143" i="2"/>
  <c r="N139" i="2"/>
  <c r="N140" i="2"/>
  <c r="N141" i="2"/>
  <c r="N129" i="2"/>
  <c r="N136" i="2"/>
  <c r="N130" i="2"/>
  <c r="N131" i="2"/>
  <c r="N132" i="2"/>
  <c r="N133" i="2"/>
  <c r="N137" i="2"/>
  <c r="N134" i="2"/>
  <c r="N135" i="2"/>
  <c r="N127" i="2"/>
  <c r="N128" i="2"/>
  <c r="N98" i="2"/>
  <c r="N80" i="2"/>
  <c r="N121" i="2"/>
  <c r="N122" i="2"/>
  <c r="N123" i="2"/>
  <c r="N124" i="2"/>
  <c r="N125" i="2"/>
  <c r="N57" i="2"/>
  <c r="N109" i="2"/>
  <c r="N110" i="2"/>
  <c r="N111" i="2"/>
  <c r="N112" i="2"/>
  <c r="N113" i="2"/>
  <c r="N114" i="2"/>
  <c r="N115" i="2"/>
  <c r="N116" i="2"/>
  <c r="N117" i="2"/>
  <c r="N118" i="2"/>
  <c r="N119" i="2"/>
  <c r="N68" i="2"/>
  <c r="N73" i="2"/>
  <c r="N74" i="2"/>
  <c r="N69" i="2"/>
  <c r="N75" i="2"/>
  <c r="N76" i="2"/>
  <c r="N70" i="2"/>
  <c r="N77" i="2"/>
  <c r="N71" i="2"/>
  <c r="N78" i="2"/>
  <c r="N72" i="2"/>
  <c r="N79" i="2"/>
  <c r="N52" i="2"/>
  <c r="N58" i="2"/>
  <c r="N59" i="2"/>
  <c r="N60" i="2"/>
  <c r="N61" i="2"/>
  <c r="N62" i="2"/>
  <c r="N63" i="2"/>
  <c r="N64" i="2"/>
  <c r="N65" i="2"/>
  <c r="N66" i="2"/>
  <c r="N67" i="2"/>
  <c r="N46" i="2"/>
  <c r="N54" i="2"/>
  <c r="N55" i="2"/>
  <c r="N53" i="2"/>
  <c r="N56" i="2"/>
  <c r="N38" i="2"/>
  <c r="N48" i="2"/>
  <c r="N49" i="2"/>
  <c r="N47" i="2"/>
  <c r="N50" i="2"/>
  <c r="N51" i="2"/>
  <c r="N37" i="2"/>
  <c r="N39" i="2"/>
  <c r="N41" i="2"/>
  <c r="N42" i="2"/>
  <c r="N40" i="2"/>
  <c r="N44" i="2"/>
  <c r="N45" i="2"/>
  <c r="N43" i="2"/>
  <c r="N26" i="2"/>
  <c r="N15" i="2"/>
  <c r="N27" i="2"/>
  <c r="N28" i="2"/>
  <c r="N29" i="2"/>
  <c r="N30" i="2"/>
  <c r="N31" i="2"/>
  <c r="N33" i="2"/>
  <c r="N32" i="2"/>
  <c r="N34" i="2"/>
  <c r="N35" i="2"/>
  <c r="N36" i="2"/>
  <c r="N10" i="2"/>
  <c r="N16" i="2"/>
  <c r="N17" i="2"/>
  <c r="N18" i="2"/>
  <c r="N19" i="2"/>
  <c r="N20" i="2"/>
  <c r="N22" i="2"/>
  <c r="N21" i="2"/>
  <c r="N23" i="2"/>
  <c r="N24" i="2"/>
  <c r="N25" i="2"/>
  <c r="N108" i="2"/>
  <c r="N81" i="2"/>
  <c r="N82" i="2"/>
  <c r="N90" i="2"/>
  <c r="N91" i="2"/>
  <c r="N83" i="2"/>
  <c r="N92" i="2"/>
  <c r="N93" i="2"/>
  <c r="N94" i="2"/>
  <c r="N95" i="2"/>
  <c r="N96" i="2"/>
  <c r="N84" i="2"/>
  <c r="N97" i="2"/>
  <c r="N85" i="2"/>
  <c r="N86" i="2"/>
  <c r="N87" i="2"/>
  <c r="N88" i="2"/>
  <c r="N89" i="2"/>
  <c r="N105" i="2"/>
  <c r="N120" i="2"/>
  <c r="N99" i="2"/>
  <c r="N100" i="2"/>
  <c r="N101" i="2"/>
  <c r="N102" i="2"/>
  <c r="N103" i="2"/>
  <c r="N104" i="2"/>
  <c r="N106" i="2"/>
  <c r="N107" i="2"/>
  <c r="N126" i="2"/>
  <c r="N14" i="2"/>
  <c r="N11" i="2"/>
  <c r="N12" i="2"/>
  <c r="N13" i="2"/>
  <c r="W154" i="2"/>
</calcChain>
</file>

<file path=xl/sharedStrings.xml><?xml version="1.0" encoding="utf-8"?>
<sst xmlns="http://schemas.openxmlformats.org/spreadsheetml/2006/main" count="2769" uniqueCount="253">
  <si>
    <t>File Name</t>
  </si>
  <si>
    <t>DATA(Q)</t>
  </si>
  <si>
    <t>units(u)</t>
  </si>
  <si>
    <t>Unit Name</t>
  </si>
  <si>
    <t>Drink Type</t>
  </si>
  <si>
    <t>Ethanol Day</t>
  </si>
  <si>
    <t>Light Response</t>
  </si>
  <si>
    <t>Lick Response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</si>
  <si>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</si>
  <si>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</si>
  <si>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</si>
  <si>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</si>
  <si>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</si>
  <si>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</si>
  <si>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</si>
  <si>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</si>
  <si>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</si>
  <si>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</si>
  <si>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</si>
  <si>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</si>
  <si>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</si>
  <si>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Hour1-NumLicks</t>
  </si>
  <si>
    <t>Hour2-NumLicks</t>
  </si>
  <si>
    <t>Hour3-NumLicks</t>
  </si>
  <si>
    <t>Hour4-NumLicks</t>
  </si>
  <si>
    <t>Avg percSpikesInBursts</t>
  </si>
  <si>
    <t>Avg SpikesInBurst</t>
  </si>
  <si>
    <t>Avg MeanISIinBurst</t>
  </si>
  <si>
    <t>Avg PeakFreqInBurst</t>
  </si>
  <si>
    <t>Avg BurstDuration</t>
  </si>
  <si>
    <t>Avg meanFreqInBurst</t>
  </si>
  <si>
    <t>Avg BurstsPerSecond</t>
  </si>
  <si>
    <t>Include File?</t>
  </si>
  <si>
    <t>Include Unit?</t>
  </si>
  <si>
    <t>OA6-RecDay3-011416_sub-CH13ABnoC-FIN_1ABC.nex5</t>
  </si>
  <si>
    <t>sig001a</t>
  </si>
  <si>
    <t>ethanol</t>
  </si>
  <si>
    <t>NR</t>
  </si>
  <si>
    <t>inhibited</t>
  </si>
  <si>
    <t>sig001b</t>
  </si>
  <si>
    <t>CRF</t>
  </si>
  <si>
    <t>sig003a</t>
  </si>
  <si>
    <t>excited</t>
  </si>
  <si>
    <t>sig007a</t>
  </si>
  <si>
    <t>sig008a</t>
  </si>
  <si>
    <t>sig009a</t>
  </si>
  <si>
    <t>sig013a</t>
  </si>
  <si>
    <t>sig016a</t>
  </si>
  <si>
    <t>OA5-RecDay4-012016_FIN.nex5</t>
  </si>
  <si>
    <t>sig004a</t>
  </si>
  <si>
    <t>sig005a</t>
  </si>
  <si>
    <t>sig011a</t>
  </si>
  <si>
    <t>OA5-RecDay3-011216-FIN.nex5</t>
  </si>
  <si>
    <t>OA4-RecDay4-012116-POSTMINCUT-noisey_FIN.nex5</t>
  </si>
  <si>
    <t>sig002a</t>
  </si>
  <si>
    <t>sig010a</t>
  </si>
  <si>
    <t>sig012a</t>
  </si>
  <si>
    <t>sig014a</t>
  </si>
  <si>
    <t>sig015a</t>
  </si>
  <si>
    <t>OA3-RecDay2-01092016-QuickClean-2ALick_FIN.nex5</t>
  </si>
  <si>
    <t>CeACRFOA2-5_RD5_12122016_FULL SESSION_Ch0030407_FIN.nex5</t>
  </si>
  <si>
    <t>SPK01a</t>
  </si>
  <si>
    <t>predictive</t>
  </si>
  <si>
    <t>SPK02a</t>
  </si>
  <si>
    <t>SPK03a</t>
  </si>
  <si>
    <t>SPK05a</t>
  </si>
  <si>
    <t>SPK07a</t>
  </si>
  <si>
    <t>SPK08a</t>
  </si>
  <si>
    <t>CeACRFOA2-5 RD4 10042016 - FULL SESSION- ROUGH CUT - FIN+DIDints.nex5</t>
  </si>
  <si>
    <t>SPK01c</t>
  </si>
  <si>
    <t>SPK06a</t>
  </si>
  <si>
    <t>SPK09a</t>
  </si>
  <si>
    <t>SPK11a</t>
  </si>
  <si>
    <t>SPK12a</t>
  </si>
  <si>
    <t>SPK13a</t>
  </si>
  <si>
    <t>SPK14a</t>
  </si>
  <si>
    <t>SPK15a</t>
  </si>
  <si>
    <t>CeA CRF OA2-RD5-1 01182017-FULL SESSION_FIN.nex5</t>
  </si>
  <si>
    <t>SPK01b</t>
  </si>
  <si>
    <t>SPK03b</t>
  </si>
  <si>
    <t>SPK04a</t>
  </si>
  <si>
    <t>SPK04b</t>
  </si>
  <si>
    <t>SPK08b</t>
  </si>
  <si>
    <t>SPK10a</t>
  </si>
  <si>
    <t>CeA CRF OA2-5 RD3 09072016-DID1_spl_001_merged-QUICK FIN.nex5</t>
  </si>
  <si>
    <t>SPK05b</t>
  </si>
  <si>
    <t>SPK06b</t>
  </si>
  <si>
    <t>SPK06c</t>
  </si>
  <si>
    <t>SPK10b</t>
  </si>
  <si>
    <t>SPK12b</t>
  </si>
  <si>
    <t>SPK14b</t>
  </si>
  <si>
    <t>SPK16b</t>
  </si>
  <si>
    <t>CeA CRF OA2-4 RD3 08312016-FULL SESSION-FIN.nex5</t>
  </si>
  <si>
    <t>SPK16a</t>
  </si>
  <si>
    <t>CeA CRF OA2-3 RD4 09272016-FULL SESSON FIXED-SPK15-16iffygood-16 AB ONLY-FIN+DIDints.nex5</t>
  </si>
  <si>
    <t>SPK15b</t>
  </si>
  <si>
    <t>CeA CRF OA2-3 RD3 08302016- FULL SESSION-FIN.nex5</t>
  </si>
  <si>
    <t>SPK07b</t>
  </si>
  <si>
    <t>SPK11b</t>
  </si>
  <si>
    <t>SPK13b</t>
  </si>
  <si>
    <t>CeA CRF OA2-2 RD3 08262016-DID1_spl_001_merged-FIN.nex5</t>
  </si>
  <si>
    <t>CeA CRF OA2-1 RecDay 3B-08252016-EtOH- FULL SESSION-ALL FIN.nex5</t>
  </si>
  <si>
    <t>CeA CRF OA2-1 RD4 09202016-FIXED FULL SESS_FIN.nex5</t>
  </si>
  <si>
    <t>CeA CRF OA3-1_07262017_EtOH_FULL DID SESS_FIN.nex5</t>
  </si>
  <si>
    <t>CeA CRF OA3-2_07282017_EtOH-FULL DID SESS-PostXChan-v1_tested_FIN.nex5</t>
  </si>
  <si>
    <t>SPK14c</t>
  </si>
  <si>
    <t>SPK14d</t>
  </si>
  <si>
    <t>CeA CRF OA 3-5_08092017_FULL DID SESS-FIN+DIDSessionInts.nex5</t>
  </si>
  <si>
    <t>Hour1-Spk/sec2</t>
  </si>
  <si>
    <t>Hour2-Spk/sec3</t>
  </si>
  <si>
    <t>Hour3-Spk/sec4</t>
  </si>
  <si>
    <t>Hour4-Spk/sec5</t>
  </si>
  <si>
    <t>Change In Rate</t>
  </si>
  <si>
    <t>Early Vs Late</t>
  </si>
  <si>
    <t>Intraburst Frequency</t>
  </si>
  <si>
    <t>CRF-E</t>
  </si>
  <si>
    <t>CRF-P</t>
  </si>
  <si>
    <t>CRF-NR</t>
  </si>
  <si>
    <t>CRF-I</t>
  </si>
  <si>
    <t>non-CRF-NR</t>
  </si>
  <si>
    <t>Burst Duration(s)</t>
  </si>
  <si>
    <t>Burst Duration(ms)</t>
  </si>
  <si>
    <t>'Q'</t>
  </si>
  <si>
    <t>'u'</t>
  </si>
  <si>
    <t>LIGHT TYPE(orig)</t>
  </si>
  <si>
    <t>UNIT NAME</t>
  </si>
  <si>
    <t>OLD LICK TYPE</t>
  </si>
  <si>
    <t>NEW LICK TYPE</t>
  </si>
  <si>
    <t>LICKS MATCH?</t>
  </si>
  <si>
    <t>Include?</t>
  </si>
  <si>
    <t>FILENAME</t>
  </si>
  <si>
    <t>Check?</t>
  </si>
  <si>
    <t>'CRF'</t>
  </si>
  <si>
    <t>'sig003a'</t>
  </si>
  <si>
    <t>'excited'</t>
  </si>
  <si>
    <t>Y</t>
  </si>
  <si>
    <t>'OA5-RecDay3-011216-FIN.nex5'</t>
  </si>
  <si>
    <t>'SPK07a'</t>
  </si>
  <si>
    <t>'CeA CRF OA2-3 RD3 08302016- FULL SESSION-FIN.nex5'</t>
  </si>
  <si>
    <t>'SPK13a'</t>
  </si>
  <si>
    <t>'sig016a'</t>
  </si>
  <si>
    <t>'inhibited'</t>
  </si>
  <si>
    <t>'OA6-RecDay3-011416_sub-CH13ABnoC-FIN_1ABC.nex5'</t>
  </si>
  <si>
    <t>'SPK11a'</t>
  </si>
  <si>
    <t>'CeACRFOA2-5 RD4 10042016 - FULL SESSION- ROUGH CUT - FIN+DIDints.nex5'</t>
  </si>
  <si>
    <t>'SPK03b'</t>
  </si>
  <si>
    <t>'CeA CRF OA2-RD5-1 01182017-FULL SESSION_FIN.nex5'</t>
  </si>
  <si>
    <t>'sig002a'</t>
  </si>
  <si>
    <t>N</t>
  </si>
  <si>
    <t>'OA5-RecDay4-012016_FIN.nex5'</t>
  </si>
  <si>
    <t>'SPK09a'</t>
  </si>
  <si>
    <t>'CeA CRF OA2-1 RD5-1 01182017-FULL SESSION_FIN+DIDSessInts.nex5'</t>
  </si>
  <si>
    <t>'CeA CRF OA3-1_07262017_EtOH_FULL DID SESS_FIN.nex5'</t>
  </si>
  <si>
    <t>'SPK01a'</t>
  </si>
  <si>
    <t>'pred'</t>
  </si>
  <si>
    <t>p1</t>
  </si>
  <si>
    <t>CeA CRF OA2-RD5-1 01182017-FULL SESSION_FIN.nex5'</t>
  </si>
  <si>
    <t>'SPK03a'</t>
  </si>
  <si>
    <t>CeACRFOA2-5_RD5_12122016_FULL SESSION_Ch0030407_FIN.nex5'</t>
  </si>
  <si>
    <t>'SPK01c'</t>
  </si>
  <si>
    <t>CeACRFOA2-5 RD4 10042016 - FULL SESSION- ROUGH CUT - FIN+DIDints.nex5'</t>
  </si>
  <si>
    <t>'SPK02a'</t>
  </si>
  <si>
    <t>'SPK04a'</t>
  </si>
  <si>
    <t>'SPK05a'</t>
  </si>
  <si>
    <t>'CeACRFOA2-5_RD5_12122016_FULL SESSION_Ch0030407_FIN.nex5'</t>
  </si>
  <si>
    <t>'SPK08a'</t>
  </si>
  <si>
    <t>'CeA CRF OA 3-5_08092017_FULL DID SESS-FIN+DIDSessionInts.nex5'</t>
  </si>
  <si>
    <t>'SPK07b'</t>
  </si>
  <si>
    <t>'SPK10a'</t>
  </si>
  <si>
    <t>'SPK12a'</t>
  </si>
  <si>
    <t>CeA CRF OA3-1_07262017_EtOH_FULL DID SESS_FIN.nex5'</t>
  </si>
  <si>
    <t>'SPK13b'</t>
  </si>
  <si>
    <t>'SPK15a'</t>
  </si>
  <si>
    <t>'sig012b'</t>
  </si>
  <si>
    <t>'sig013a'</t>
  </si>
  <si>
    <t>'sig013b'</t>
  </si>
  <si>
    <t>'NR'</t>
  </si>
  <si>
    <t>'sig015a'</t>
  </si>
  <si>
    <t>'CeA CRF OA2-5 RD3 09072016-DID1_spl_001_merged-QUICK FIN.nex5'</t>
  </si>
  <si>
    <t>'CeA CRF OA2-4 RD3 08312016-FULL SESSION-FIN.nex5'</t>
  </si>
  <si>
    <t>'CeA CRF OA2-1 RecDay 3B-08252016-EtOH- FULL SESSION-ALL FIN.nex5'</t>
  </si>
  <si>
    <t>'sig001b'</t>
  </si>
  <si>
    <t>'CeA CRF OA2-1 RD4 09202016-FIXED FULL SESS_FIN.nex5'</t>
  </si>
  <si>
    <t>'SPK05b'</t>
  </si>
  <si>
    <t>'SPK06a'</t>
  </si>
  <si>
    <t>'SPK06b'</t>
  </si>
  <si>
    <t>'SPK06c'</t>
  </si>
  <si>
    <t>'SPK10b'</t>
  </si>
  <si>
    <t>'CeA CRF OA3-2_07282017_EtOH-FULL DID SESS-PostXChan-v1_tested_FIN.nex5'</t>
  </si>
  <si>
    <t>'SPK08b'</t>
  </si>
  <si>
    <t>'SPK16a'</t>
  </si>
  <si>
    <t>'SPK14a'</t>
  </si>
  <si>
    <t>'SPK15b'</t>
  </si>
  <si>
    <t>'SPK16b'</t>
  </si>
  <si>
    <t>'sig001c'</t>
  </si>
  <si>
    <t>'predictExcited'</t>
  </si>
  <si>
    <t>'sig010a'</t>
  </si>
  <si>
    <t>'sig014a'</t>
  </si>
  <si>
    <t>'OA6-RecDay2-onlygoodsaved_FIN.nex5'</t>
  </si>
  <si>
    <t>'sig001a'</t>
  </si>
  <si>
    <t>'OA3-RecDay-011516-1AB-fromstimWFs-FIN_10-2016.nex5'</t>
  </si>
  <si>
    <t>'CeA CRF OA2-3 RD4 09272016-FULL SESSON FIXED-SPK15-16iffygood-16 AB ONLY-FIN+DIDints.nex5'</t>
  </si>
  <si>
    <t>'sig007a'</t>
  </si>
  <si>
    <t>'predictive'</t>
  </si>
  <si>
    <t>'sig009a'</t>
  </si>
  <si>
    <t>'sig002b'</t>
  </si>
  <si>
    <t>'OA4-RecDay2-Event19Lick_FIN.nex5'</t>
  </si>
  <si>
    <t>'sig011a'</t>
  </si>
  <si>
    <t>'sig012a'</t>
  </si>
  <si>
    <t>'OA4-RecDay4-012116-POSTMINCUT-noisey_FIN.nex5'</t>
  </si>
  <si>
    <t>'SPK04b'</t>
  </si>
  <si>
    <t>'sig003b'</t>
  </si>
  <si>
    <t>'sig005a'</t>
  </si>
  <si>
    <t>'OA3-RecDay2-01092016-QuickClean-2ALick_FIN.nex5'</t>
  </si>
  <si>
    <t>'SPK11b'</t>
  </si>
  <si>
    <t>'sig006a'</t>
  </si>
  <si>
    <t>'sig010b'</t>
  </si>
  <si>
    <t>'OA3-RecDay1-ref10-ch12generous_FIN.nex5'</t>
  </si>
  <si>
    <t>'SPK09b'</t>
  </si>
  <si>
    <t>'sig005b'</t>
  </si>
  <si>
    <t>'sig004a'</t>
  </si>
  <si>
    <t>'sig008a'</t>
  </si>
  <si>
    <t>'sig006b'</t>
  </si>
  <si>
    <t>'sig006c'</t>
  </si>
  <si>
    <t>'sig011b'</t>
  </si>
  <si>
    <t>'SPK01b'</t>
  </si>
  <si>
    <t>'SPK12b'</t>
  </si>
  <si>
    <t>'SPK14b'</t>
  </si>
  <si>
    <t>'SPK08c'</t>
  </si>
  <si>
    <t>'SPK02b'</t>
  </si>
  <si>
    <t>'CeA CRF OA2-2 RD3 08262016-DID1_spl_001_merged-FIN.nex5'</t>
  </si>
  <si>
    <t>'SPK09c'</t>
  </si>
  <si>
    <t>'SPK05c'</t>
  </si>
  <si>
    <t>'SPK14c'</t>
  </si>
  <si>
    <t>'sig015b'</t>
  </si>
  <si>
    <t>'SPK14d'</t>
  </si>
  <si>
    <t>Mouse</t>
  </si>
  <si>
    <t>OA3.5</t>
  </si>
  <si>
    <t>OA2.1</t>
  </si>
  <si>
    <t>OA2.2</t>
  </si>
  <si>
    <t>OA2.3</t>
  </si>
  <si>
    <t>OA3.1</t>
  </si>
  <si>
    <t>OA3.2</t>
  </si>
  <si>
    <t>OA2.4</t>
  </si>
  <si>
    <t>OA2.5</t>
  </si>
  <si>
    <t>OA3</t>
  </si>
  <si>
    <t>OA4</t>
  </si>
  <si>
    <t>OA5</t>
  </si>
  <si>
    <t>OA6</t>
  </si>
  <si>
    <t>OA2.?</t>
  </si>
  <si>
    <t>First Unit</t>
  </si>
  <si>
    <t xml:space="preserve">count Y's for num sessions. </t>
  </si>
  <si>
    <t>N=12 MICE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</si>
</sst>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sz val="6"/>
      <name val="Arial"/>
    </font>
    <font>
      <b/>
      <sz val="6"/>
      <name val="Arial"/>
      <family val="2"/>
    </font>
    <font>
      <b/>
      <sz val="14"/>
      <color theme="1"/>
      <name val="Calibri"/>
      <family val="2"/>
      <scheme val="minor"/>
    </font>
    <font>
      <sz val="14"/>
      <color theme="1"/>
      <name val="Calibri"/>
      <family val="2"/>
      <scheme val="minor"/>
    </font>
    <font>
      <b/>
      <sz val="14"/>
      <color rgb="FF0070C0"/>
      <name val="Calibri"/>
      <family val="2"/>
      <scheme val="minor"/>
    </font>
    <font>
      <sz val="12"/>
      <color theme="1"/>
      <name val="Calibri"/>
      <family val="2"/>
      <scheme val="minor"/>
    </font>
    <font>
      <b/>
      <sz val="14"/>
      <color theme="9" tint="-0.249977111117893"/>
      <name val="Calibri"/>
      <family val="2"/>
      <scheme val="minor"/>
    </font>
    <font>
      <b/>
      <sz val="14"/>
      <color rgb="FFFF0000"/>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20">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39">
    <xf numFmtId="0" fontId="0" fillId="0" borderId="0" xfId="0"/>
    <xf numFmtId="0" fontId="1" fillId="2" borderId="0" xfId="1"/>
    <xf numFmtId="0" fontId="4" fillId="0" borderId="0" xfId="0" applyFont="1"/>
    <xf numFmtId="0" fontId="5" fillId="0" borderId="0" xfId="0" applyFont="1" applyAlignment="1">
      <alignment horizontal="center"/>
    </xf>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3" xfId="0" quotePrefix="1" applyFont="1" applyBorder="1" applyAlignment="1">
      <alignment shrinkToFit="1"/>
    </xf>
    <xf numFmtId="0" fontId="6" fillId="0" borderId="5" xfId="0" applyFont="1" applyBorder="1" applyAlignment="1"/>
    <xf numFmtId="0" fontId="3" fillId="0" borderId="0" xfId="0" applyFont="1" applyAlignment="1">
      <alignment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6" fillId="0" borderId="8" xfId="0" applyFont="1" applyBorder="1" applyAlignment="1">
      <alignment horizontal="center" vertical="center"/>
    </xf>
    <xf numFmtId="0" fontId="8" fillId="0" borderId="9"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11" xfId="0" applyFont="1" applyBorder="1" applyAlignment="1">
      <alignment horizontal="center" vertical="center"/>
    </xf>
    <xf numFmtId="0" fontId="0" fillId="0" borderId="0" xfId="0" applyAlignment="1"/>
    <xf numFmtId="0" fontId="6" fillId="0" borderId="12" xfId="0" applyFont="1" applyBorder="1" applyAlignment="1">
      <alignment horizontal="center" vertical="center"/>
    </xf>
    <xf numFmtId="0" fontId="8" fillId="0" borderId="11" xfId="0" applyFont="1" applyBorder="1" applyAlignment="1">
      <alignment horizontal="center" vertical="center"/>
    </xf>
    <xf numFmtId="0" fontId="6" fillId="0" borderId="11" xfId="0" applyFont="1" applyBorder="1" applyAlignment="1">
      <alignment horizontal="center" vertical="center"/>
    </xf>
    <xf numFmtId="0" fontId="6" fillId="0" borderId="13" xfId="0" applyFont="1" applyBorder="1" applyAlignment="1">
      <alignment horizontal="center" vertical="center"/>
    </xf>
    <xf numFmtId="0" fontId="7" fillId="0" borderId="11" xfId="0" quotePrefix="1" applyFont="1" applyBorder="1" applyAlignment="1">
      <alignment horizontal="center" vertical="center"/>
    </xf>
    <xf numFmtId="0" fontId="9" fillId="0" borderId="0" xfId="0" applyFont="1" applyAlignment="1"/>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7" fillId="0" borderId="11" xfId="0" applyFont="1" applyBorder="1" applyAlignment="1">
      <alignment horizontal="center" vertical="center" shrinkToFit="1"/>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7" fillId="0" borderId="19" xfId="0" applyFont="1" applyBorder="1" applyAlignment="1">
      <alignment horizontal="center" vertical="center"/>
    </xf>
    <xf numFmtId="0" fontId="7" fillId="0" borderId="19" xfId="0" applyFont="1" applyBorder="1" applyAlignment="1">
      <alignment horizontal="center" vertical="center" shrinkToFit="1"/>
    </xf>
    <xf numFmtId="0" fontId="0" fillId="0" borderId="0" xfId="0" applyAlignment="1">
      <alignment shrinkToFit="1"/>
    </xf>
    <xf numFmtId="0" fontId="2" fillId="3" borderId="0" xfId="2" applyBorder="1"/>
    <xf numFmtId="0" fontId="0" fillId="0" borderId="1" xfId="0" applyBorder="1"/>
    <xf numFmtId="0" fontId="0" fillId="0" borderId="0" xfId="0" applyBorder="1"/>
    <xf numFmtId="0" fontId="3" fillId="0" borderId="0" xfId="0" applyFont="1" applyAlignment="1">
      <alignment horizontal="center"/>
    </xf>
  </cellXfs>
  <cellStyles count="3">
    <cellStyle name="Calculation" xfId="2" builtinId="22"/>
    <cellStyle name="Good" xfId="1" builtinId="26"/>
    <cellStyle name="Normal" xfId="0" builtinId="0"/>
  </cellStyles>
  <dxfs count="29">
    <dxf>
      <font>
        <color rgb="FF9C0006"/>
      </font>
      <fill>
        <patternFill>
          <bgColor rgb="FFFFC7CE"/>
        </patternFill>
      </fill>
    </dxf>
    <dxf>
      <font>
        <color rgb="FFFF0000"/>
      </font>
      <fill>
        <patternFill>
          <bgColor theme="1" tint="0.499984740745262"/>
        </patternFill>
      </fill>
    </dxf>
    <dxf>
      <font>
        <color rgb="FF9C0006"/>
      </font>
    </dxf>
    <dxf>
      <font>
        <b/>
        <i val="0"/>
        <color rgb="FF7030A0"/>
      </font>
    </dxf>
    <dxf>
      <font>
        <b/>
        <i val="0"/>
        <color theme="9" tint="-0.499984740745262"/>
      </font>
    </dxf>
    <dxf>
      <font>
        <color rgb="FF0070C0"/>
      </font>
    </dxf>
    <dxf>
      <font>
        <b/>
        <i/>
        <color theme="9" tint="-0.24994659260841701"/>
      </font>
    </dxf>
    <dxf>
      <font>
        <b/>
        <i/>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4"/>
        <color theme="1"/>
        <name val="Calibri"/>
        <scheme val="minor"/>
      </font>
      <alignment horizontal="center" vertical="center" textRotation="0" wrapText="0" indent="0" justifyLastLine="0" shrinkToFit="0" readingOrder="0"/>
    </dxf>
    <dxf>
      <border>
        <bottom style="thin">
          <color rgb="FF000000"/>
        </bottom>
      </border>
    </dxf>
    <dxf>
      <font>
        <b/>
        <strike val="0"/>
        <outline val="0"/>
        <shadow val="0"/>
        <u val="none"/>
        <vertAlign val="baseline"/>
        <sz val="14"/>
        <color theme="1"/>
        <name val="Calibri"/>
        <scheme val="minor"/>
      </font>
      <alignment horizontal="general"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108115</xdr:colOff>
      <xdr:row>0</xdr:row>
      <xdr:rowOff>96983</xdr:rowOff>
    </xdr:from>
    <xdr:to>
      <xdr:col>13</xdr:col>
      <xdr:colOff>928602</xdr:colOff>
      <xdr:row>7</xdr:row>
      <xdr:rowOff>38794</xdr:rowOff>
    </xdr:to>
    <mc:AlternateContent xmlns:mc="http://schemas.openxmlformats.org/markup-compatibility/2006" xmlns:sle15="http://schemas.microsoft.com/office/drawing/2012/slicer">
      <mc:Choice Requires="sle15">
        <xdr:graphicFrame macro="">
          <xdr:nvGraphicFramePr>
            <xdr:cNvPr id="4" name="Light Response">
              <a:extLst>
                <a:ext uri="{FF2B5EF4-FFF2-40B4-BE49-F238E27FC236}">
                  <a16:creationId xmlns:a16="http://schemas.microsoft.com/office/drawing/2014/main" id="{971A213D-C81E-474D-8B65-60150374E7F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mlns="">
        <xdr:sp macro="" textlink="">
          <xdr:nvSpPr>
            <xdr:cNvPr id="0" name=""/>
            <xdr:cNvSpPr>
              <a:spLocks noTextEdit="1"/>
            </xdr:cNvSpPr>
          </xdr:nvSpPr>
          <xdr:spPr>
            <a:xfrm>
              <a:off x="16074736" y="96983"/>
              <a:ext cx="1832858" cy="12372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1164822</xdr:colOff>
      <xdr:row>0</xdr:row>
      <xdr:rowOff>0</xdr:rowOff>
    </xdr:from>
    <xdr:to>
      <xdr:col>23</xdr:col>
      <xdr:colOff>432409</xdr:colOff>
      <xdr:row>7</xdr:row>
      <xdr:rowOff>0</xdr:rowOff>
    </xdr:to>
    <mc:AlternateContent xmlns:mc="http://schemas.openxmlformats.org/markup-compatibility/2006" xmlns:sle15="http://schemas.microsoft.com/office/drawing/2012/slicer">
      <mc:Choice Requires="sle15">
        <xdr:graphicFrame macro="">
          <xdr:nvGraphicFramePr>
            <xdr:cNvPr id="5" name="Lick Response">
              <a:extLst>
                <a:ext uri="{FF2B5EF4-FFF2-40B4-BE49-F238E27FC236}">
                  <a16:creationId xmlns:a16="http://schemas.microsoft.com/office/drawing/2014/main" id="{87E044EF-37B2-486C-AFD7-8F2B18DD48FE}"/>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mlns="">
        <xdr:sp macro="" textlink="">
          <xdr:nvSpPr>
            <xdr:cNvPr id="0" name=""/>
            <xdr:cNvSpPr>
              <a:spLocks noTextEdit="1"/>
            </xdr:cNvSpPr>
          </xdr:nvSpPr>
          <xdr:spPr>
            <a:xfrm>
              <a:off x="18143814" y="0"/>
              <a:ext cx="1825731" cy="1295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762544</xdr:colOff>
      <xdr:row>0</xdr:row>
      <xdr:rowOff>1</xdr:rowOff>
    </xdr:from>
    <xdr:to>
      <xdr:col>1</xdr:col>
      <xdr:colOff>2596786</xdr:colOff>
      <xdr:row>6</xdr:row>
      <xdr:rowOff>68581</xdr:rowOff>
    </xdr:to>
    <mc:AlternateContent xmlns:mc="http://schemas.openxmlformats.org/markup-compatibility/2006" xmlns:sle15="http://schemas.microsoft.com/office/drawing/2012/slicer">
      <mc:Choice Requires="sle15">
        <xdr:graphicFrame macro="">
          <xdr:nvGraphicFramePr>
            <xdr:cNvPr id="6" name="Early Vs Late">
              <a:extLst>
                <a:ext uri="{FF2B5EF4-FFF2-40B4-BE49-F238E27FC236}">
                  <a16:creationId xmlns:a16="http://schemas.microsoft.com/office/drawing/2014/main" id="{F02B2A98-702F-4ED2-9DEE-85A8CB80EF34}"/>
                </a:ext>
              </a:extLst>
            </xdr:cNvPr>
            <xdr:cNvGraphicFramePr/>
          </xdr:nvGraphicFramePr>
          <xdr:xfrm>
            <a:off x="0" y="0"/>
            <a:ext cx="0" cy="0"/>
          </xdr:xfrm>
          <a:graphic>
            <a:graphicData uri="http://schemas.microsoft.com/office/drawing/2010/slicer">
              <sle:slicer xmlns:sle="http://schemas.microsoft.com/office/drawing/2010/slicer" name="Early Vs Late"/>
            </a:graphicData>
          </a:graphic>
        </xdr:graphicFrame>
      </mc:Choice>
      <mc:Fallback xmlns="">
        <xdr:sp macro="" textlink="">
          <xdr:nvSpPr>
            <xdr:cNvPr id="0" name=""/>
            <xdr:cNvSpPr>
              <a:spLocks noTextEdit="1"/>
            </xdr:cNvSpPr>
          </xdr:nvSpPr>
          <xdr:spPr>
            <a:xfrm>
              <a:off x="1608909" y="1"/>
              <a:ext cx="1834242" cy="11789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 xr10:uid="{00000000-0013-0000-FFFF-FFFF01000000}" sourceName="Light Response">
  <extLst>
    <x:ext xmlns:x15="http://schemas.microsoft.com/office/spreadsheetml/2010/11/main" uri="{2F2917AC-EB37-4324-AD4E-5DD8C200BD13}">
      <x15:tableSlicerCache tableId="1"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 xr10:uid="{00000000-0013-0000-FFFF-FFFF02000000}" sourceName="Lick Response">
  <extLst>
    <x:ext xmlns:x15="http://schemas.microsoft.com/office/spreadsheetml/2010/11/main" uri="{2F2917AC-EB37-4324-AD4E-5DD8C200BD13}">
      <x15:tableSlicerCache tableId="1"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ly_Vs_Late" xr10:uid="{00000000-0013-0000-FFFF-FFFF03000000}" sourceName="Early Vs Late">
  <extLst>
    <x:ext xmlns:x15="http://schemas.microsoft.com/office/spreadsheetml/2010/11/main" uri="{2F2917AC-EB37-4324-AD4E-5DD8C200BD13}">
      <x15:tableSlicerCache tableId="1" column="4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ght Response" xr10:uid="{00000000-0014-0000-FFFF-FFFF01000000}" cache="Slicer_Light_Response" caption="Light Response" rowHeight="234950"/>
  <slicer name="Lick Response" xr10:uid="{00000000-0014-0000-FFFF-FFFF02000000}" cache="Slicer_Lick_Response" caption="Lick Response" startItem="1" rowHeight="234950"/>
  <slicer name="Early Vs Late" xr10:uid="{00000000-0014-0000-FFFF-FFFF03000000}" cache="Slicer_Early_Vs_Late" caption="Early Vs L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AQ158" totalsRowShown="0">
  <autoFilter ref="A9:AQ158" xr:uid="{00000000-0009-0000-0100-000001000000}">
    <filterColumn colId="41">
      <filters>
        <filter val="TRUE"/>
      </filters>
    </filterColumn>
  </autoFilter>
  <sortState ref="A10:AQ151">
    <sortCondition ref="A9:A158"/>
  </sortState>
  <tableColumns count="43">
    <tableColumn id="42" xr3:uid="{00000000-0010-0000-0000-00002A000000}" name="Mouse"/>
    <tableColumn id="1" xr3:uid="{00000000-0010-0000-0000-000001000000}" name="File Name"/>
    <tableColumn id="43" xr3:uid="{0B146498-01D2-4D47-B62F-48C6204E6736}" name="First Unit"/>
    <tableColumn id="2" xr3:uid="{00000000-0010-0000-0000-000002000000}" name="DATA(Q)"/>
    <tableColumn id="3" xr3:uid="{00000000-0010-0000-0000-000003000000}" name="units(u)"/>
    <tableColumn id="4" xr3:uid="{00000000-0010-0000-0000-000004000000}" name="Unit Name"/>
    <tableColumn id="5" xr3:uid="{00000000-0010-0000-0000-000005000000}" name="Drink Type"/>
    <tableColumn id="6" xr3:uid="{00000000-0010-0000-0000-000006000000}" name="Ethanol Day"/>
    <tableColumn id="40" xr3:uid="{00000000-0010-0000-0000-000028000000}" name="Early Vs Late" dataDxfId="28">
      <calculatedColumnFormula>IF(Table1[[#This Row],[Ethanol Day]]&lt;9,"Early",IF(Table1[[#This Row],[Ethanol Day]]&gt;16,"Late","Mid"))</calculatedColumnFormula>
    </tableColumn>
    <tableColumn id="7" xr3:uid="{00000000-0010-0000-0000-000007000000}" name="Light Response"/>
    <tableColumn id="8" xr3:uid="{00000000-0010-0000-0000-000008000000}" name="Lick Response"/>
    <tableColumn id="9" xr3:uid="{00000000-0010-0000-0000-000009000000}" name="#Licks"/>
    <tableColumn id="10" xr3:uid="{00000000-0010-0000-0000-00000A000000}" name="FullSess-Spk/sec"/>
    <tableColumn id="39" xr3:uid="{00000000-0010-0000-0000-000027000000}" name="Change In Rate" dataDxfId="27">
      <calculatedColumnFormula>Table1[[#This Row],[Hour4-Spk/sec]]-Table1[[#This Row],[Hour1-Spk/sec]]</calculatedColumnFormula>
    </tableColumn>
    <tableColumn id="11" xr3:uid="{00000000-0010-0000-0000-00000B000000}" name="FullSess-%SpikesInBursts"/>
    <tableColumn id="12" xr3:uid="{00000000-0010-0000-0000-00000C000000}" name="Hour1-Spk/sec"/>
    <tableColumn id="13" xr3:uid="{00000000-0010-0000-0000-00000D000000}" name="Hour1-%SpikesInBursts"/>
    <tableColumn id="14" xr3:uid="{00000000-0010-0000-0000-00000E000000}" name="Hour2-Spk/sec"/>
    <tableColumn id="15" xr3:uid="{00000000-0010-0000-0000-00000F000000}" name="Hour2-%SpikesInBursts"/>
    <tableColumn id="16" xr3:uid="{00000000-0010-0000-0000-000010000000}" name="Hour3-Spk/sec"/>
    <tableColumn id="17" xr3:uid="{00000000-0010-0000-0000-000011000000}" name="Hour3-%SpikesInBursts"/>
    <tableColumn id="18" xr3:uid="{00000000-0010-0000-0000-000012000000}" name="Hour4-Spk/sec"/>
    <tableColumn id="19" xr3:uid="{00000000-0010-0000-0000-000013000000}" name="Hour4-%SpikesInBursts"/>
    <tableColumn id="20" xr3:uid="{00000000-0010-0000-0000-000014000000}" name="CV"/>
    <tableColumn id="21" xr3:uid="{00000000-0010-0000-0000-000015000000}" name="avgISI"/>
    <tableColumn id="22" xr3:uid="{00000000-0010-0000-0000-000016000000}" name="Hour1-Spk/sec2"/>
    <tableColumn id="23" xr3:uid="{00000000-0010-0000-0000-000017000000}" name="Hour1-NumLicks"/>
    <tableColumn id="24" xr3:uid="{00000000-0010-0000-0000-000018000000}" name="Hour2-Spk/sec3"/>
    <tableColumn id="25" xr3:uid="{00000000-0010-0000-0000-000019000000}" name="Hour2-NumLicks"/>
    <tableColumn id="26" xr3:uid="{00000000-0010-0000-0000-00001A000000}" name="Hour3-Spk/sec4"/>
    <tableColumn id="27" xr3:uid="{00000000-0010-0000-0000-00001B000000}" name="Hour3-NumLicks"/>
    <tableColumn id="28" xr3:uid="{00000000-0010-0000-0000-00001C000000}" name="Hour4-Spk/sec5"/>
    <tableColumn id="29" xr3:uid="{00000000-0010-0000-0000-00001D000000}" name="Hour4-NumLicks"/>
    <tableColumn id="30" xr3:uid="{00000000-0010-0000-0000-00001E000000}" name="Avg percSpikesInBursts"/>
    <tableColumn id="31" xr3:uid="{00000000-0010-0000-0000-00001F000000}" name="Avg SpikesInBurst"/>
    <tableColumn id="32" xr3:uid="{00000000-0010-0000-0000-000020000000}" name="Avg MeanISIinBurst"/>
    <tableColumn id="41" xr3:uid="{00000000-0010-0000-0000-000029000000}" name="Intraburst Frequency" dataDxfId="26">
      <calculatedColumnFormula>1/Table1[[#This Row],[Avg MeanISIinBurst]]</calculatedColumnFormula>
    </tableColumn>
    <tableColumn id="33" xr3:uid="{00000000-0010-0000-0000-000021000000}" name="Avg PeakFreqInBurst"/>
    <tableColumn id="34" xr3:uid="{00000000-0010-0000-0000-000022000000}" name="Avg BurstDuration"/>
    <tableColumn id="35" xr3:uid="{00000000-0010-0000-0000-000023000000}" name="Avg meanFreqInBurst"/>
    <tableColumn id="36" xr3:uid="{00000000-0010-0000-0000-000024000000}" name="Avg BurstsPerSecond"/>
    <tableColumn id="37" xr3:uid="{00000000-0010-0000-0000-000025000000}" name="Include File?"/>
    <tableColumn id="38" xr3:uid="{00000000-0010-0000-0000-000026000000}" name="Include Uni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8" displayName="Table28" ref="B2:K297" totalsRowShown="0" headerRowDxfId="25" dataDxfId="23" headerRowBorderDxfId="24" tableBorderDxfId="22" totalsRowBorderDxfId="21" headerRowCellStyle="Normal" dataCellStyle="Normal">
  <autoFilter ref="B2:K297" xr:uid="{00000000-0009-0000-0100-000002000000}">
    <filterColumn colId="7">
      <filters>
        <filter val="Y"/>
      </filters>
    </filterColumn>
  </autoFilter>
  <sortState ref="B3:K297">
    <sortCondition ref="D3:D297"/>
    <sortCondition ref="F3:F297"/>
  </sortState>
  <tableColumns count="10">
    <tableColumn id="1" xr3:uid="{00000000-0010-0000-0100-000001000000}" name="'Q'" dataDxfId="20" dataCellStyle="Normal"/>
    <tableColumn id="2" xr3:uid="{00000000-0010-0000-0100-000002000000}" name="'u'" dataDxfId="19" dataCellStyle="Normal"/>
    <tableColumn id="3" xr3:uid="{00000000-0010-0000-0100-000003000000}" name="LIGHT TYPE(orig)" dataDxfId="18" dataCellStyle="Normal"/>
    <tableColumn id="4" xr3:uid="{00000000-0010-0000-0100-000004000000}" name="UNIT NAME" dataDxfId="17" dataCellStyle="Normal"/>
    <tableColumn id="5" xr3:uid="{00000000-0010-0000-0100-000005000000}" name="OLD LICK TYPE" dataDxfId="16" dataCellStyle="Normal"/>
    <tableColumn id="6" xr3:uid="{00000000-0010-0000-0100-000006000000}" name="NEW LICK TYPE" dataDxfId="15" dataCellStyle="Normal"/>
    <tableColumn id="10" xr3:uid="{00000000-0010-0000-0100-00000A000000}" name="LICKS MATCH?" dataDxfId="14" dataCellStyle="Normal">
      <calculatedColumnFormula>EXACT(Table28[[#This Row],[OLD LICK TYPE]],Table28[[#This Row],[NEW LICK TYPE]])</calculatedColumnFormula>
    </tableColumn>
    <tableColumn id="7" xr3:uid="{00000000-0010-0000-0100-000007000000}" name="Include?" dataDxfId="13"/>
    <tableColumn id="8" xr3:uid="{00000000-0010-0000-0100-000008000000}" name="FILENAME" dataDxfId="12" dataCellStyle="Normal"/>
    <tableColumn id="11" xr3:uid="{00000000-0010-0000-0100-00000B000000}" name="Check?" dataDxfId="11"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AQ158"/>
  <sheetViews>
    <sheetView tabSelected="1" zoomScale="70" zoomScaleNormal="70" workbookViewId="0">
      <selection activeCell="E167" sqref="E167"/>
    </sheetView>
  </sheetViews>
  <sheetFormatPr defaultRowHeight="15" x14ac:dyDescent="0.25"/>
  <cols>
    <col min="1" max="1" width="12.42578125" bestFit="1" customWidth="1"/>
    <col min="2" max="2" width="88.7109375" bestFit="1" customWidth="1"/>
    <col min="3" max="3" width="9.7109375" customWidth="1"/>
    <col min="5" max="5" width="11.7109375" customWidth="1"/>
    <col min="6" max="6" width="11.42578125" customWidth="1"/>
    <col min="7" max="7" width="12.7109375" customWidth="1"/>
    <col min="8" max="8" width="15" customWidth="1"/>
    <col min="9" max="9" width="14.28515625" customWidth="1"/>
    <col min="11" max="11" width="16" customWidth="1"/>
    <col min="12" max="12" width="22.7109375" customWidth="1"/>
    <col min="13" max="13" width="14.7109375" customWidth="1"/>
    <col min="14" max="14" width="21.5703125" customWidth="1"/>
    <col min="15" max="15" width="14.7109375" hidden="1" customWidth="1"/>
    <col min="16" max="16" width="21.5703125" hidden="1" customWidth="1"/>
    <col min="17" max="17" width="14.7109375" hidden="1" customWidth="1"/>
    <col min="18" max="18" width="21.5703125" hidden="1" customWidth="1"/>
    <col min="19" max="19" width="14.7109375" hidden="1" customWidth="1"/>
    <col min="20" max="20" width="21.5703125" hidden="1" customWidth="1"/>
    <col min="21" max="22" width="0" hidden="1" customWidth="1"/>
    <col min="23" max="23" width="15.7109375" customWidth="1"/>
    <col min="24" max="24" width="16.28515625" customWidth="1"/>
    <col min="25" max="25" width="15.7109375" hidden="1" customWidth="1"/>
    <col min="26" max="26" width="16.28515625" hidden="1" customWidth="1"/>
    <col min="27" max="27" width="15.7109375" hidden="1" customWidth="1"/>
    <col min="28" max="28" width="16.28515625" hidden="1" customWidth="1"/>
    <col min="29" max="29" width="15.7109375" hidden="1" customWidth="1"/>
    <col min="30" max="30" width="16.28515625" hidden="1" customWidth="1"/>
    <col min="31" max="31" width="21.28515625" hidden="1" customWidth="1"/>
    <col min="32" max="32" width="17" hidden="1" customWidth="1"/>
    <col min="33" max="33" width="32.85546875" bestFit="1" customWidth="1"/>
    <col min="34" max="34" width="26.28515625" bestFit="1" customWidth="1"/>
    <col min="35" max="35" width="27.7109375" bestFit="1" customWidth="1"/>
    <col min="36" max="36" width="29.5703125" bestFit="1" customWidth="1"/>
    <col min="37" max="37" width="26.28515625" bestFit="1" customWidth="1"/>
    <col min="38" max="38" width="30" bestFit="1" customWidth="1"/>
    <col min="39" max="40" width="30.7109375" bestFit="1" customWidth="1"/>
  </cols>
  <sheetData>
    <row r="7" spans="1:43" x14ac:dyDescent="0.25">
      <c r="A7" t="s">
        <v>252</v>
      </c>
    </row>
    <row r="8" spans="1:43" x14ac:dyDescent="0.25">
      <c r="C8" t="s">
        <v>251</v>
      </c>
    </row>
    <row r="9" spans="1:43" x14ac:dyDescent="0.25">
      <c r="A9" t="s">
        <v>236</v>
      </c>
      <c r="B9" t="s">
        <v>0</v>
      </c>
      <c r="C9" t="s">
        <v>250</v>
      </c>
      <c r="D9" t="s">
        <v>1</v>
      </c>
      <c r="E9" t="s">
        <v>2</v>
      </c>
      <c r="F9" t="s">
        <v>3</v>
      </c>
      <c r="G9" t="s">
        <v>4</v>
      </c>
      <c r="H9" t="s">
        <v>5</v>
      </c>
      <c r="I9" t="s">
        <v>113</v>
      </c>
      <c r="J9" t="s">
        <v>6</v>
      </c>
      <c r="K9" t="s">
        <v>7</v>
      </c>
      <c r="L9" t="s">
        <v>8</v>
      </c>
      <c r="M9" t="s">
        <v>9</v>
      </c>
      <c r="N9" t="s">
        <v>112</v>
      </c>
      <c r="O9" t="s">
        <v>10</v>
      </c>
      <c r="P9" t="s">
        <v>11</v>
      </c>
      <c r="Q9" t="s">
        <v>12</v>
      </c>
      <c r="R9" t="s">
        <v>13</v>
      </c>
      <c r="S9" t="s">
        <v>14</v>
      </c>
      <c r="T9" t="s">
        <v>15</v>
      </c>
      <c r="U9" t="s">
        <v>16</v>
      </c>
      <c r="V9" t="s">
        <v>17</v>
      </c>
      <c r="W9" t="s">
        <v>18</v>
      </c>
      <c r="X9" t="s">
        <v>19</v>
      </c>
      <c r="Y9" t="s">
        <v>20</v>
      </c>
      <c r="Z9" t="s">
        <v>108</v>
      </c>
      <c r="AA9" t="s">
        <v>21</v>
      </c>
      <c r="AB9" t="s">
        <v>109</v>
      </c>
      <c r="AC9" t="s">
        <v>22</v>
      </c>
      <c r="AD9" t="s">
        <v>110</v>
      </c>
      <c r="AE9" t="s">
        <v>23</v>
      </c>
      <c r="AF9" t="s">
        <v>111</v>
      </c>
      <c r="AG9" t="s">
        <v>24</v>
      </c>
      <c r="AH9" t="s">
        <v>25</v>
      </c>
      <c r="AI9" t="s">
        <v>26</v>
      </c>
      <c r="AJ9" t="s">
        <v>27</v>
      </c>
      <c r="AK9" t="s">
        <v>114</v>
      </c>
      <c r="AL9" t="s">
        <v>28</v>
      </c>
      <c r="AM9" s="1" t="s">
        <v>29</v>
      </c>
      <c r="AN9" t="s">
        <v>30</v>
      </c>
      <c r="AO9" t="s">
        <v>31</v>
      </c>
      <c r="AP9" t="s">
        <v>32</v>
      </c>
      <c r="AQ9" t="s">
        <v>33</v>
      </c>
    </row>
    <row r="10" spans="1:43" x14ac:dyDescent="0.25">
      <c r="A10" t="s">
        <v>238</v>
      </c>
      <c r="B10" t="s">
        <v>102</v>
      </c>
      <c r="C10" t="s">
        <v>135</v>
      </c>
      <c r="D10">
        <v>21</v>
      </c>
      <c r="E10">
        <v>1</v>
      </c>
      <c r="F10" t="s">
        <v>61</v>
      </c>
      <c r="G10" t="s">
        <v>36</v>
      </c>
      <c r="H10">
        <v>5</v>
      </c>
      <c r="I10" t="str">
        <f>IF(Table1[[#This Row],[Ethanol Day]]&lt;9,"Early",IF(Table1[[#This Row],[Ethanol Day]]&gt;16,"Late","Mid"))</f>
        <v>Early</v>
      </c>
      <c r="J10" t="s">
        <v>37</v>
      </c>
      <c r="K10" t="s">
        <v>37</v>
      </c>
      <c r="L10">
        <v>786</v>
      </c>
      <c r="M10">
        <v>1.5421527777777777</v>
      </c>
      <c r="N10">
        <f>Table1[[#This Row],[Hour4-Spk/sec]]-Table1[[#This Row],[Hour1-Spk/sec]]</f>
        <v>-0.69888888888888889</v>
      </c>
      <c r="O10">
        <v>55.540886679383838</v>
      </c>
      <c r="P10">
        <v>1.9491666666666667</v>
      </c>
      <c r="Q10">
        <v>59.990828960072648</v>
      </c>
      <c r="R10">
        <v>1.7249999999999999</v>
      </c>
      <c r="S10">
        <v>58.131815284111603</v>
      </c>
      <c r="T10">
        <v>1.2441666666666669</v>
      </c>
      <c r="U10">
        <v>53.022176201643049</v>
      </c>
      <c r="V10">
        <v>1.2502777777777778</v>
      </c>
      <c r="W10">
        <v>50.818381278714519</v>
      </c>
      <c r="X10">
        <v>1.9041179786449631</v>
      </c>
      <c r="Y10">
        <v>0.63776120308799422</v>
      </c>
      <c r="Z10">
        <v>1.9491666666666667</v>
      </c>
      <c r="AA10">
        <v>162</v>
      </c>
      <c r="AB10">
        <v>1.7249999999999999</v>
      </c>
      <c r="AC10">
        <v>217</v>
      </c>
      <c r="AD10">
        <v>1.2441666666666669</v>
      </c>
      <c r="AE10">
        <v>204</v>
      </c>
      <c r="AF10">
        <v>1.2502777777777778</v>
      </c>
      <c r="AG10">
        <v>164</v>
      </c>
      <c r="AH10">
        <v>55.540886679383838</v>
      </c>
      <c r="AI10" s="1">
        <v>3.1731436058353935</v>
      </c>
      <c r="AJ10">
        <v>2.3014420793879775E-2</v>
      </c>
      <c r="AK10">
        <f>1/Table1[[#This Row],[Avg MeanISIinBurst]]</f>
        <v>43.451017471008001</v>
      </c>
      <c r="AL10">
        <v>98.206609726574101</v>
      </c>
      <c r="AM10">
        <v>6.0372741710436939E-2</v>
      </c>
      <c r="AN10">
        <v>119.95367424248316</v>
      </c>
      <c r="AO10">
        <v>0.2677272727272727</v>
      </c>
      <c r="AP10" t="b">
        <v>1</v>
      </c>
      <c r="AQ10" t="b">
        <v>1</v>
      </c>
    </row>
    <row r="11" spans="1:43" x14ac:dyDescent="0.25">
      <c r="A11" t="s">
        <v>237</v>
      </c>
      <c r="B11" t="s">
        <v>107</v>
      </c>
      <c r="D11">
        <v>24</v>
      </c>
      <c r="E11">
        <v>4</v>
      </c>
      <c r="F11" t="s">
        <v>66</v>
      </c>
      <c r="G11" t="s">
        <v>36</v>
      </c>
      <c r="H11">
        <v>9</v>
      </c>
      <c r="I11" t="str">
        <f>IF(Table1[[#This Row],[Ethanol Day]]&lt;9,"Early",IF(Table1[[#This Row],[Ethanol Day]]&gt;16,"Late","Mid"))</f>
        <v>Mid</v>
      </c>
      <c r="J11" t="s">
        <v>37</v>
      </c>
      <c r="K11" t="s">
        <v>62</v>
      </c>
      <c r="L11">
        <v>331</v>
      </c>
      <c r="M11">
        <v>1.508576388888889</v>
      </c>
      <c r="N11">
        <f>Table1[[#This Row],[Hour4-Spk/sec]]-Table1[[#This Row],[Hour1-Spk/sec]]</f>
        <v>3.3333333333334103E-3</v>
      </c>
      <c r="O11">
        <v>18.377722369699509</v>
      </c>
      <c r="P11">
        <v>1.5102777777777778</v>
      </c>
      <c r="Q11">
        <v>18.877114020958135</v>
      </c>
      <c r="R11">
        <v>1.2638888888888891</v>
      </c>
      <c r="S11">
        <v>15.233408666174858</v>
      </c>
      <c r="T11">
        <v>1.7465277777777777</v>
      </c>
      <c r="U11">
        <v>20.862741561399428</v>
      </c>
      <c r="V11">
        <v>1.5136111111111112</v>
      </c>
      <c r="W11">
        <v>18.744710162907289</v>
      </c>
      <c r="X11">
        <v>2.2282834345067357</v>
      </c>
      <c r="Y11">
        <v>0.67656300959507842</v>
      </c>
      <c r="Z11">
        <v>1.5102777777777778</v>
      </c>
      <c r="AA11">
        <v>219</v>
      </c>
      <c r="AB11">
        <v>1.2638888888888891</v>
      </c>
      <c r="AC11">
        <v>80</v>
      </c>
      <c r="AD11">
        <v>1.7465277777777777</v>
      </c>
      <c r="AE11">
        <v>3</v>
      </c>
      <c r="AF11">
        <v>1.5136111111111112</v>
      </c>
      <c r="AG11">
        <v>27</v>
      </c>
      <c r="AH11">
        <v>18.377722369699509</v>
      </c>
      <c r="AI11">
        <v>2.3494403843432727</v>
      </c>
      <c r="AJ11">
        <v>2.685251176975547E-2</v>
      </c>
      <c r="AK11">
        <f>1/Table1[[#This Row],[Avg MeanISIinBurst]]</f>
        <v>37.240464079279178</v>
      </c>
      <c r="AL11">
        <v>87.260660895064248</v>
      </c>
      <c r="AM11">
        <v>3.9886798302764162E-2</v>
      </c>
      <c r="AN11">
        <v>123.17158003128196</v>
      </c>
      <c r="AO11">
        <v>0.12765957446808515</v>
      </c>
      <c r="AP11" t="b">
        <v>1</v>
      </c>
      <c r="AQ11" t="b">
        <v>1</v>
      </c>
    </row>
    <row r="12" spans="1:43" x14ac:dyDescent="0.25">
      <c r="A12" t="s">
        <v>237</v>
      </c>
      <c r="B12" t="s">
        <v>107</v>
      </c>
      <c r="D12">
        <v>24</v>
      </c>
      <c r="E12">
        <v>5</v>
      </c>
      <c r="F12" t="s">
        <v>67</v>
      </c>
      <c r="G12" t="s">
        <v>36</v>
      </c>
      <c r="H12">
        <v>9</v>
      </c>
      <c r="I12" t="str">
        <f>IF(Table1[[#This Row],[Ethanol Day]]&lt;9,"Early",IF(Table1[[#This Row],[Ethanol Day]]&gt;16,"Late","Mid"))</f>
        <v>Mid</v>
      </c>
      <c r="J12" t="s">
        <v>40</v>
      </c>
      <c r="K12" t="s">
        <v>62</v>
      </c>
      <c r="L12">
        <v>331</v>
      </c>
      <c r="M12">
        <v>1.3587847222222222</v>
      </c>
      <c r="N12">
        <f>Table1[[#This Row],[Hour4-Spk/sec]]-Table1[[#This Row],[Hour1-Spk/sec]]</f>
        <v>-0.11902777777777773</v>
      </c>
      <c r="O12">
        <v>20.397076438237274</v>
      </c>
      <c r="P12">
        <v>1.3084722222222223</v>
      </c>
      <c r="Q12">
        <v>19.8839563170826</v>
      </c>
      <c r="R12">
        <v>1.5047222222222223</v>
      </c>
      <c r="S12">
        <v>22.87245686148502</v>
      </c>
      <c r="T12">
        <v>1.4324999999999999</v>
      </c>
      <c r="U12">
        <v>19.340480729904151</v>
      </c>
      <c r="V12">
        <v>1.1894444444444445</v>
      </c>
      <c r="W12">
        <v>19.075496952967374</v>
      </c>
      <c r="X12">
        <v>2.2108674763117238</v>
      </c>
      <c r="Y12">
        <v>0.68659652156698348</v>
      </c>
      <c r="Z12">
        <v>1.3084722222222223</v>
      </c>
      <c r="AA12">
        <v>219</v>
      </c>
      <c r="AB12">
        <v>1.5047222222222223</v>
      </c>
      <c r="AC12">
        <v>80</v>
      </c>
      <c r="AD12">
        <v>1.4324999999999999</v>
      </c>
      <c r="AE12">
        <v>3</v>
      </c>
      <c r="AF12">
        <v>1.1894444444444445</v>
      </c>
      <c r="AG12">
        <v>27</v>
      </c>
      <c r="AH12">
        <v>20.397076438237274</v>
      </c>
      <c r="AI12">
        <v>2.4472604797569759</v>
      </c>
      <c r="AJ12">
        <v>2.5534325728590098E-2</v>
      </c>
      <c r="AK12">
        <f>1/Table1[[#This Row],[Avg MeanISIinBurst]]</f>
        <v>39.162968728025852</v>
      </c>
      <c r="AL12">
        <v>113.4796066745316</v>
      </c>
      <c r="AM12">
        <v>3.9880104735311554E-2</v>
      </c>
      <c r="AN12">
        <v>136.0267041609921</v>
      </c>
      <c r="AO12">
        <v>0.12000000000000001</v>
      </c>
      <c r="AP12" t="b">
        <v>1</v>
      </c>
      <c r="AQ12" t="b">
        <v>1</v>
      </c>
    </row>
    <row r="13" spans="1:43" x14ac:dyDescent="0.25">
      <c r="A13" t="s">
        <v>237</v>
      </c>
      <c r="B13" t="s">
        <v>107</v>
      </c>
      <c r="D13">
        <v>24</v>
      </c>
      <c r="E13">
        <v>8</v>
      </c>
      <c r="F13" t="s">
        <v>74</v>
      </c>
      <c r="G13" t="s">
        <v>36</v>
      </c>
      <c r="H13">
        <v>9</v>
      </c>
      <c r="I13" t="str">
        <f>IF(Table1[[#This Row],[Ethanol Day]]&lt;9,"Early",IF(Table1[[#This Row],[Ethanol Day]]&gt;16,"Late","Mid"))</f>
        <v>Mid</v>
      </c>
      <c r="J13" t="s">
        <v>37</v>
      </c>
      <c r="K13" t="s">
        <v>62</v>
      </c>
      <c r="L13">
        <v>331</v>
      </c>
      <c r="M13">
        <v>1.6825694444444446</v>
      </c>
      <c r="N13">
        <f>Table1[[#This Row],[Hour4-Spk/sec]]-Table1[[#This Row],[Hour1-Spk/sec]]</f>
        <v>0.19500000000000006</v>
      </c>
      <c r="O13">
        <v>21.886944309598945</v>
      </c>
      <c r="P13">
        <v>1.3988888888888891</v>
      </c>
      <c r="Q13">
        <v>18.802108308897367</v>
      </c>
      <c r="R13">
        <v>1.9627777777777775</v>
      </c>
      <c r="S13">
        <v>25.105040306566423</v>
      </c>
      <c r="T13">
        <v>1.7747222222222225</v>
      </c>
      <c r="U13">
        <v>21.876747567492789</v>
      </c>
      <c r="V13">
        <v>1.5938888888888891</v>
      </c>
      <c r="W13">
        <v>21.763881055439171</v>
      </c>
      <c r="X13">
        <v>2.3292585693438652</v>
      </c>
      <c r="Y13">
        <v>0.60370732366674851</v>
      </c>
      <c r="Z13">
        <v>1.3988888888888891</v>
      </c>
      <c r="AA13">
        <v>219</v>
      </c>
      <c r="AB13">
        <v>1.9627777777777775</v>
      </c>
      <c r="AC13">
        <v>80</v>
      </c>
      <c r="AD13">
        <v>1.7747222222222225</v>
      </c>
      <c r="AE13">
        <v>3</v>
      </c>
      <c r="AF13">
        <v>1.5938888888888891</v>
      </c>
      <c r="AG13">
        <v>27</v>
      </c>
      <c r="AH13">
        <v>21.886944309598945</v>
      </c>
      <c r="AI13">
        <v>2.3304883940482557</v>
      </c>
      <c r="AJ13">
        <v>2.7176425120603715E-2</v>
      </c>
      <c r="AK13">
        <f>1/Table1[[#This Row],[Avg MeanISIinBurst]]</f>
        <v>36.796598359136404</v>
      </c>
      <c r="AL13">
        <v>86.513781485911863</v>
      </c>
      <c r="AM13">
        <v>3.9699382709871001E-2</v>
      </c>
      <c r="AN13">
        <v>123.38239881209165</v>
      </c>
      <c r="AO13">
        <v>0.16194444444444445</v>
      </c>
      <c r="AP13" t="b">
        <v>1</v>
      </c>
      <c r="AQ13" t="b">
        <v>1</v>
      </c>
    </row>
    <row r="14" spans="1:43" x14ac:dyDescent="0.25">
      <c r="A14" t="s">
        <v>237</v>
      </c>
      <c r="B14" t="s">
        <v>107</v>
      </c>
      <c r="D14">
        <v>24</v>
      </c>
      <c r="E14">
        <v>3</v>
      </c>
      <c r="F14" t="s">
        <v>85</v>
      </c>
      <c r="G14" t="s">
        <v>36</v>
      </c>
      <c r="H14">
        <v>9</v>
      </c>
      <c r="I14" t="str">
        <f>IF(Table1[[#This Row],[Ethanol Day]]&lt;9,"Early",IF(Table1[[#This Row],[Ethanol Day]]&gt;16,"Late","Mid"))</f>
        <v>Mid</v>
      </c>
      <c r="J14" t="s">
        <v>37</v>
      </c>
      <c r="K14" t="s">
        <v>37</v>
      </c>
      <c r="L14">
        <v>331</v>
      </c>
      <c r="M14">
        <v>0.37624999999999997</v>
      </c>
      <c r="N14">
        <f>Table1[[#This Row],[Hour4-Spk/sec]]-Table1[[#This Row],[Hour1-Spk/sec]]</f>
        <v>-2.097222222222217E-2</v>
      </c>
      <c r="O14">
        <v>4.9645072353906103</v>
      </c>
      <c r="P14">
        <v>0.36861111111111106</v>
      </c>
      <c r="Q14">
        <v>6.1461763957206754</v>
      </c>
      <c r="R14">
        <v>0.46638888888888896</v>
      </c>
      <c r="S14">
        <v>5.6855014235945944</v>
      </c>
      <c r="T14">
        <v>0.32236111111111115</v>
      </c>
      <c r="U14">
        <v>2.9457788096375053</v>
      </c>
      <c r="V14">
        <v>0.34763888888888889</v>
      </c>
      <c r="W14">
        <v>4.9076029172883855</v>
      </c>
      <c r="X14">
        <v>1.4378852995965885</v>
      </c>
      <c r="Y14">
        <v>2.6572534349080419</v>
      </c>
      <c r="Z14">
        <v>0.36861111111111106</v>
      </c>
      <c r="AA14">
        <v>219</v>
      </c>
      <c r="AB14">
        <v>0.46638888888888896</v>
      </c>
      <c r="AC14">
        <v>80</v>
      </c>
      <c r="AD14">
        <v>0.32236111111111115</v>
      </c>
      <c r="AE14">
        <v>3</v>
      </c>
      <c r="AF14">
        <v>0.34763888888888889</v>
      </c>
      <c r="AG14">
        <v>27</v>
      </c>
      <c r="AH14">
        <v>4.9645072353906103</v>
      </c>
      <c r="AI14" s="1">
        <v>2.0248644986449866</v>
      </c>
      <c r="AJ14">
        <v>2.5058583526906694E-2</v>
      </c>
      <c r="AK14" s="37">
        <f>1/Table1[[#This Row],[Avg MeanISIinBurst]]</f>
        <v>39.906485493333989</v>
      </c>
      <c r="AL14">
        <v>68.936598177998519</v>
      </c>
      <c r="AM14">
        <v>2.55946675377061E-2</v>
      </c>
      <c r="AN14">
        <v>133.94750369622113</v>
      </c>
      <c r="AO14">
        <v>9.710144927536234E-3</v>
      </c>
      <c r="AP14" t="b">
        <v>1</v>
      </c>
      <c r="AQ14" t="b">
        <v>1</v>
      </c>
    </row>
    <row r="15" spans="1:43" x14ac:dyDescent="0.25">
      <c r="A15" t="s">
        <v>238</v>
      </c>
      <c r="B15" t="s">
        <v>101</v>
      </c>
      <c r="C15" t="s">
        <v>135</v>
      </c>
      <c r="D15">
        <v>19</v>
      </c>
      <c r="E15">
        <v>1</v>
      </c>
      <c r="F15" t="s">
        <v>61</v>
      </c>
      <c r="G15" t="s">
        <v>36</v>
      </c>
      <c r="H15">
        <v>1</v>
      </c>
      <c r="I15" t="str">
        <f>IF(Table1[[#This Row],[Ethanol Day]]&lt;9,"Early",IF(Table1[[#This Row],[Ethanol Day]]&gt;16,"Late","Mid"))</f>
        <v>Early</v>
      </c>
      <c r="J15" t="s">
        <v>40</v>
      </c>
      <c r="K15" t="s">
        <v>37</v>
      </c>
      <c r="L15">
        <v>1037</v>
      </c>
      <c r="M15">
        <v>0.66093749999999996</v>
      </c>
      <c r="N15">
        <f>Table1[[#This Row],[Hour4-Spk/sec]]-Table1[[#This Row],[Hour1-Spk/sec]]</f>
        <v>-0.82472222222222213</v>
      </c>
      <c r="O15">
        <v>20.585561646432495</v>
      </c>
      <c r="P15">
        <v>0.97861111111111099</v>
      </c>
      <c r="Q15">
        <v>22.554782733931869</v>
      </c>
      <c r="R15">
        <v>0.74513888888888891</v>
      </c>
      <c r="S15">
        <v>18.634298415091681</v>
      </c>
      <c r="T15">
        <v>0.76611111111111108</v>
      </c>
      <c r="U15">
        <v>21.217559193368142</v>
      </c>
      <c r="V15">
        <v>0.15388888888888888</v>
      </c>
      <c r="W15">
        <v>18.635229763130468</v>
      </c>
      <c r="X15">
        <v>1.4134638117611056</v>
      </c>
      <c r="Y15">
        <v>1.2250936838802222</v>
      </c>
      <c r="Z15">
        <v>0.97861111111111099</v>
      </c>
      <c r="AA15">
        <v>203</v>
      </c>
      <c r="AB15">
        <v>0.74513888888888891</v>
      </c>
      <c r="AC15">
        <v>279</v>
      </c>
      <c r="AD15">
        <v>0.76611111111111108</v>
      </c>
      <c r="AE15">
        <v>272</v>
      </c>
      <c r="AF15">
        <v>0.15388888888888888</v>
      </c>
      <c r="AG15">
        <v>121</v>
      </c>
      <c r="AH15">
        <v>20.585561646432495</v>
      </c>
      <c r="AI15">
        <v>2.2283461698729874</v>
      </c>
      <c r="AJ15">
        <v>2.1917374963652553E-2</v>
      </c>
      <c r="AK15">
        <f>1/Table1[[#This Row],[Avg MeanISIinBurst]]</f>
        <v>45.625901900131062</v>
      </c>
      <c r="AL15">
        <v>97.915043605770038</v>
      </c>
      <c r="AM15">
        <v>2.8583085913771723E-2</v>
      </c>
      <c r="AN15">
        <v>149.09994656992282</v>
      </c>
      <c r="AO15">
        <v>7.7416666666666675E-2</v>
      </c>
      <c r="AP15" t="b">
        <v>1</v>
      </c>
      <c r="AQ15" t="b">
        <v>1</v>
      </c>
    </row>
    <row r="16" spans="1:43" x14ac:dyDescent="0.25">
      <c r="A16" t="s">
        <v>238</v>
      </c>
      <c r="B16" t="s">
        <v>102</v>
      </c>
      <c r="D16">
        <v>21</v>
      </c>
      <c r="E16">
        <v>2</v>
      </c>
      <c r="F16" t="s">
        <v>78</v>
      </c>
      <c r="G16" t="s">
        <v>36</v>
      </c>
      <c r="H16">
        <v>5</v>
      </c>
      <c r="I16" t="str">
        <f>IF(Table1[[#This Row],[Ethanol Day]]&lt;9,"Early",IF(Table1[[#This Row],[Ethanol Day]]&gt;16,"Late","Mid"))</f>
        <v>Early</v>
      </c>
      <c r="J16" t="s">
        <v>37</v>
      </c>
      <c r="K16" t="s">
        <v>37</v>
      </c>
      <c r="L16">
        <v>786</v>
      </c>
      <c r="M16">
        <v>8.3923611111111115E-2</v>
      </c>
      <c r="N16">
        <f>Table1[[#This Row],[Hour4-Spk/sec]]-Table1[[#This Row],[Hour1-Spk/sec]]</f>
        <v>3.9444444444444435E-2</v>
      </c>
      <c r="O16">
        <v>17.890283716834414</v>
      </c>
      <c r="P16">
        <v>8.2638888888888887E-2</v>
      </c>
      <c r="Q16">
        <v>20.732871573213963</v>
      </c>
      <c r="R16">
        <v>6.8888888888888902E-2</v>
      </c>
      <c r="S16">
        <v>22.18621962277766</v>
      </c>
      <c r="T16">
        <v>6.2083333333333345E-2</v>
      </c>
      <c r="U16">
        <v>16.142364973634326</v>
      </c>
      <c r="V16">
        <v>0.12208333333333332</v>
      </c>
      <c r="W16">
        <v>10.824440259468506</v>
      </c>
      <c r="X16">
        <v>1.5671021559412754</v>
      </c>
      <c r="Y16">
        <v>13.227805085146642</v>
      </c>
      <c r="Z16">
        <v>8.2638888888888887E-2</v>
      </c>
      <c r="AA16">
        <v>162</v>
      </c>
      <c r="AB16">
        <v>6.8888888888888902E-2</v>
      </c>
      <c r="AC16">
        <v>217</v>
      </c>
      <c r="AD16">
        <v>6.2083333333333345E-2</v>
      </c>
      <c r="AE16">
        <v>204</v>
      </c>
      <c r="AF16">
        <v>0.12208333333333332</v>
      </c>
      <c r="AG16">
        <v>164</v>
      </c>
      <c r="AH16">
        <v>17.890283716834414</v>
      </c>
      <c r="AI16" s="1">
        <v>2.3452380952380949</v>
      </c>
      <c r="AJ16">
        <v>2.2047493386243386E-2</v>
      </c>
      <c r="AK16" s="37">
        <f>1/Table1[[#This Row],[Avg MeanISIinBurst]]</f>
        <v>45.356630002390823</v>
      </c>
      <c r="AL16">
        <v>67.622235165410999</v>
      </c>
      <c r="AM16">
        <v>3.0604365079369065E-2</v>
      </c>
      <c r="AN16">
        <v>113.80858493954315</v>
      </c>
      <c r="AO16">
        <v>5.968992248062013E-3</v>
      </c>
      <c r="AP16" t="b">
        <v>1</v>
      </c>
      <c r="AQ16" t="b">
        <v>1</v>
      </c>
    </row>
    <row r="17" spans="1:43" x14ac:dyDescent="0.25">
      <c r="A17" t="s">
        <v>238</v>
      </c>
      <c r="B17" t="s">
        <v>102</v>
      </c>
      <c r="D17">
        <v>21</v>
      </c>
      <c r="E17">
        <v>3</v>
      </c>
      <c r="F17" t="s">
        <v>65</v>
      </c>
      <c r="G17" t="s">
        <v>36</v>
      </c>
      <c r="H17">
        <v>5</v>
      </c>
      <c r="I17" t="str">
        <f>IF(Table1[[#This Row],[Ethanol Day]]&lt;9,"Early",IF(Table1[[#This Row],[Ethanol Day]]&gt;16,"Late","Mid"))</f>
        <v>Early</v>
      </c>
      <c r="J17" t="s">
        <v>40</v>
      </c>
      <c r="K17" t="s">
        <v>37</v>
      </c>
      <c r="L17">
        <v>786</v>
      </c>
      <c r="M17">
        <v>0.86006944444444433</v>
      </c>
      <c r="N17">
        <f>Table1[[#This Row],[Hour4-Spk/sec]]-Table1[[#This Row],[Hour1-Spk/sec]]</f>
        <v>-0.11222222222222211</v>
      </c>
      <c r="O17">
        <v>30.872770833026557</v>
      </c>
      <c r="P17">
        <v>0.88999999999999979</v>
      </c>
      <c r="Q17">
        <v>28.966123684742939</v>
      </c>
      <c r="R17">
        <v>0.98277777777777775</v>
      </c>
      <c r="S17">
        <v>32.360171394046155</v>
      </c>
      <c r="T17">
        <v>0.7897222222222221</v>
      </c>
      <c r="U17">
        <v>32.394528501795243</v>
      </c>
      <c r="V17">
        <v>0.77777777777777768</v>
      </c>
      <c r="W17">
        <v>29.549757535220937</v>
      </c>
      <c r="X17">
        <v>1.7374515729737698</v>
      </c>
      <c r="Y17">
        <v>1.1884271185361299</v>
      </c>
      <c r="Z17">
        <v>0.88999999999999979</v>
      </c>
      <c r="AA17">
        <v>162</v>
      </c>
      <c r="AB17">
        <v>0.98277777777777775</v>
      </c>
      <c r="AC17">
        <v>217</v>
      </c>
      <c r="AD17">
        <v>0.7897222222222221</v>
      </c>
      <c r="AE17">
        <v>204</v>
      </c>
      <c r="AF17">
        <v>0.77777777777777768</v>
      </c>
      <c r="AG17">
        <v>164</v>
      </c>
      <c r="AH17">
        <v>30.872770833026557</v>
      </c>
      <c r="AI17">
        <v>2.7217319129321305</v>
      </c>
      <c r="AJ17">
        <v>2.5330597331519104E-2</v>
      </c>
      <c r="AK17">
        <f>1/Table1[[#This Row],[Avg MeanISIinBurst]]</f>
        <v>39.477947831719327</v>
      </c>
      <c r="AL17">
        <v>78.660471683015857</v>
      </c>
      <c r="AM17">
        <v>4.4739961717540258E-2</v>
      </c>
      <c r="AN17">
        <v>104.28476481584447</v>
      </c>
      <c r="AO17">
        <v>9.637681159420286E-2</v>
      </c>
      <c r="AP17" t="b">
        <v>1</v>
      </c>
      <c r="AQ17" t="b">
        <v>1</v>
      </c>
    </row>
    <row r="18" spans="1:43" x14ac:dyDescent="0.25">
      <c r="A18" t="s">
        <v>238</v>
      </c>
      <c r="B18" t="s">
        <v>102</v>
      </c>
      <c r="D18">
        <v>21</v>
      </c>
      <c r="E18">
        <v>4</v>
      </c>
      <c r="F18" t="s">
        <v>70</v>
      </c>
      <c r="G18" t="s">
        <v>36</v>
      </c>
      <c r="H18">
        <v>5</v>
      </c>
      <c r="I18" t="str">
        <f>IF(Table1[[#This Row],[Ethanol Day]]&lt;9,"Early",IF(Table1[[#This Row],[Ethanol Day]]&gt;16,"Late","Mid"))</f>
        <v>Early</v>
      </c>
      <c r="J18" t="s">
        <v>40</v>
      </c>
      <c r="K18" t="s">
        <v>37</v>
      </c>
      <c r="L18">
        <v>786</v>
      </c>
      <c r="M18">
        <v>0.6840277777777779</v>
      </c>
      <c r="N18">
        <f>Table1[[#This Row],[Hour4-Spk/sec]]-Table1[[#This Row],[Hour1-Spk/sec]]</f>
        <v>0.39069444444444446</v>
      </c>
      <c r="O18">
        <v>12.723584788466649</v>
      </c>
      <c r="P18">
        <v>0.61680555555555561</v>
      </c>
      <c r="Q18">
        <v>11.133722569897607</v>
      </c>
      <c r="R18">
        <v>0.5461111111111111</v>
      </c>
      <c r="S18">
        <v>10.526160812414322</v>
      </c>
      <c r="T18">
        <v>0.56569444444444439</v>
      </c>
      <c r="U18">
        <v>11.111252306225106</v>
      </c>
      <c r="V18">
        <v>1.0075000000000001</v>
      </c>
      <c r="W18">
        <v>18.721674482396928</v>
      </c>
      <c r="X18">
        <v>1.1783128785525288</v>
      </c>
      <c r="Y18">
        <v>1.5789488779882725</v>
      </c>
      <c r="Z18">
        <v>0.61680555555555561</v>
      </c>
      <c r="AA18">
        <v>162</v>
      </c>
      <c r="AB18">
        <v>0.5461111111111111</v>
      </c>
      <c r="AC18">
        <v>217</v>
      </c>
      <c r="AD18">
        <v>0.56569444444444439</v>
      </c>
      <c r="AE18">
        <v>204</v>
      </c>
      <c r="AF18">
        <v>1.0075000000000001</v>
      </c>
      <c r="AG18">
        <v>164</v>
      </c>
      <c r="AH18">
        <v>12.723584788466649</v>
      </c>
      <c r="AI18">
        <v>2.1893657993740994</v>
      </c>
      <c r="AJ18">
        <v>2.4334442114641502E-2</v>
      </c>
      <c r="AK18">
        <f>1/Table1[[#This Row],[Avg MeanISIinBurst]]</f>
        <v>41.094017906345258</v>
      </c>
      <c r="AL18">
        <v>88.058499426959202</v>
      </c>
      <c r="AM18">
        <v>2.9863191041240418E-2</v>
      </c>
      <c r="AN18">
        <v>133.66530150122165</v>
      </c>
      <c r="AO18">
        <v>3.9224806201550395E-2</v>
      </c>
      <c r="AP18" t="b">
        <v>1</v>
      </c>
      <c r="AQ18" t="b">
        <v>1</v>
      </c>
    </row>
    <row r="19" spans="1:43" x14ac:dyDescent="0.25">
      <c r="A19" t="s">
        <v>238</v>
      </c>
      <c r="B19" t="s">
        <v>102</v>
      </c>
      <c r="D19">
        <v>21</v>
      </c>
      <c r="E19">
        <v>5</v>
      </c>
      <c r="F19" t="s">
        <v>66</v>
      </c>
      <c r="G19" t="s">
        <v>36</v>
      </c>
      <c r="H19">
        <v>5</v>
      </c>
      <c r="I19" t="str">
        <f>IF(Table1[[#This Row],[Ethanol Day]]&lt;9,"Early",IF(Table1[[#This Row],[Ethanol Day]]&gt;16,"Late","Mid"))</f>
        <v>Early</v>
      </c>
      <c r="J19" t="s">
        <v>37</v>
      </c>
      <c r="K19" t="s">
        <v>37</v>
      </c>
      <c r="L19">
        <v>786</v>
      </c>
      <c r="M19">
        <v>0.99604166666666671</v>
      </c>
      <c r="N19">
        <f>Table1[[#This Row],[Hour4-Spk/sec]]-Table1[[#This Row],[Hour1-Spk/sec]]</f>
        <v>0.18916666666666659</v>
      </c>
      <c r="O19">
        <v>12.332437580251598</v>
      </c>
      <c r="P19">
        <v>0.81138888888888883</v>
      </c>
      <c r="Q19">
        <v>10.515730137161922</v>
      </c>
      <c r="R19">
        <v>1.3308333333333333</v>
      </c>
      <c r="S19">
        <v>15.80190119809218</v>
      </c>
      <c r="T19">
        <v>0.84138888888888896</v>
      </c>
      <c r="U19">
        <v>10.291959171622873</v>
      </c>
      <c r="V19">
        <v>1.0005555555555554</v>
      </c>
      <c r="W19">
        <v>12.849400558755349</v>
      </c>
      <c r="X19">
        <v>1.2569577146079616</v>
      </c>
      <c r="Y19">
        <v>1.0057036884068382</v>
      </c>
      <c r="Z19">
        <v>0.81138888888888883</v>
      </c>
      <c r="AA19">
        <v>162</v>
      </c>
      <c r="AB19">
        <v>1.3308333333333333</v>
      </c>
      <c r="AC19">
        <v>217</v>
      </c>
      <c r="AD19">
        <v>0.84138888888888896</v>
      </c>
      <c r="AE19">
        <v>204</v>
      </c>
      <c r="AF19">
        <v>1.0005555555555554</v>
      </c>
      <c r="AG19">
        <v>164</v>
      </c>
      <c r="AH19">
        <v>12.332437580251598</v>
      </c>
      <c r="AI19" s="1">
        <v>2.1842683760811847</v>
      </c>
      <c r="AJ19">
        <v>2.6251164320395908E-2</v>
      </c>
      <c r="AK19">
        <f>1/Table1[[#This Row],[Avg MeanISIinBurst]]</f>
        <v>38.093548453507928</v>
      </c>
      <c r="AL19">
        <v>86.982331230155125</v>
      </c>
      <c r="AM19">
        <v>3.2551790543415386E-2</v>
      </c>
      <c r="AN19">
        <v>129.10906152250027</v>
      </c>
      <c r="AO19">
        <v>5.9925925925925938E-2</v>
      </c>
      <c r="AP19" t="b">
        <v>1</v>
      </c>
      <c r="AQ19" t="b">
        <v>1</v>
      </c>
    </row>
    <row r="20" spans="1:43" x14ac:dyDescent="0.25">
      <c r="A20" t="s">
        <v>238</v>
      </c>
      <c r="B20" t="s">
        <v>102</v>
      </c>
      <c r="D20">
        <v>21</v>
      </c>
      <c r="E20">
        <v>6</v>
      </c>
      <c r="F20" t="s">
        <v>67</v>
      </c>
      <c r="G20" t="s">
        <v>36</v>
      </c>
      <c r="H20">
        <v>5</v>
      </c>
      <c r="I20" t="str">
        <f>IF(Table1[[#This Row],[Ethanol Day]]&lt;9,"Early",IF(Table1[[#This Row],[Ethanol Day]]&gt;16,"Late","Mid"))</f>
        <v>Early</v>
      </c>
      <c r="J20" t="s">
        <v>37</v>
      </c>
      <c r="K20" t="s">
        <v>37</v>
      </c>
      <c r="L20">
        <v>786</v>
      </c>
      <c r="M20">
        <v>0.50187499999999996</v>
      </c>
      <c r="N20">
        <f>Table1[[#This Row],[Hour4-Spk/sec]]-Table1[[#This Row],[Hour1-Spk/sec]]</f>
        <v>0.25972222222222202</v>
      </c>
      <c r="O20">
        <v>6.304387002311004</v>
      </c>
      <c r="P20">
        <v>0.32944444444444448</v>
      </c>
      <c r="Q20">
        <v>4.4546250364384798</v>
      </c>
      <c r="R20">
        <v>0.45305555555555554</v>
      </c>
      <c r="S20">
        <v>6.1881391964744124</v>
      </c>
      <c r="T20">
        <v>0.63583333333333336</v>
      </c>
      <c r="U20">
        <v>6.683118694831264</v>
      </c>
      <c r="V20">
        <v>0.58916666666666651</v>
      </c>
      <c r="W20">
        <v>8.012519720166722</v>
      </c>
      <c r="X20">
        <v>1.2173054688572049</v>
      </c>
      <c r="Y20">
        <v>1.9646389925634908</v>
      </c>
      <c r="Z20">
        <v>0.32944444444444448</v>
      </c>
      <c r="AA20">
        <v>162</v>
      </c>
      <c r="AB20">
        <v>0.45305555555555554</v>
      </c>
      <c r="AC20">
        <v>217</v>
      </c>
      <c r="AD20">
        <v>0.63583333333333336</v>
      </c>
      <c r="AE20">
        <v>204</v>
      </c>
      <c r="AF20">
        <v>0.58916666666666651</v>
      </c>
      <c r="AG20">
        <v>164</v>
      </c>
      <c r="AH20">
        <v>6.304387002311004</v>
      </c>
      <c r="AI20" s="1">
        <v>2.1102891156462587</v>
      </c>
      <c r="AJ20">
        <v>2.5088065433244006E-2</v>
      </c>
      <c r="AK20" s="36">
        <f>1/Table1[[#This Row],[Avg MeanISIinBurst]]</f>
        <v>39.859589917798424</v>
      </c>
      <c r="AL20">
        <v>88.302066442867982</v>
      </c>
      <c r="AM20">
        <v>2.8295530002380467E-2</v>
      </c>
      <c r="AN20">
        <v>150.72570794310388</v>
      </c>
      <c r="AO20">
        <v>1.7272727272727273E-2</v>
      </c>
      <c r="AP20" t="b">
        <v>1</v>
      </c>
      <c r="AQ20" t="b">
        <v>1</v>
      </c>
    </row>
    <row r="21" spans="1:43" x14ac:dyDescent="0.25">
      <c r="A21" t="s">
        <v>238</v>
      </c>
      <c r="B21" t="s">
        <v>102</v>
      </c>
      <c r="D21">
        <v>21</v>
      </c>
      <c r="E21">
        <v>8</v>
      </c>
      <c r="F21" t="s">
        <v>71</v>
      </c>
      <c r="G21" t="s">
        <v>36</v>
      </c>
      <c r="H21">
        <v>5</v>
      </c>
      <c r="I21" t="str">
        <f>IF(Table1[[#This Row],[Ethanol Day]]&lt;9,"Early",IF(Table1[[#This Row],[Ethanol Day]]&gt;16,"Late","Mid"))</f>
        <v>Early</v>
      </c>
      <c r="J21" t="s">
        <v>40</v>
      </c>
      <c r="K21" t="s">
        <v>37</v>
      </c>
      <c r="L21">
        <v>786</v>
      </c>
      <c r="M21">
        <v>0.66677083333333331</v>
      </c>
      <c r="N21">
        <f>Table1[[#This Row],[Hour4-Spk/sec]]-Table1[[#This Row],[Hour1-Spk/sec]]</f>
        <v>0.29180555555555565</v>
      </c>
      <c r="O21">
        <v>14.446550479934986</v>
      </c>
      <c r="P21">
        <v>0.56541666666666657</v>
      </c>
      <c r="Q21">
        <v>12.146346183505761</v>
      </c>
      <c r="R21">
        <v>0.64361111111111102</v>
      </c>
      <c r="S21">
        <v>13.173088330314487</v>
      </c>
      <c r="T21">
        <v>0.60083333333333333</v>
      </c>
      <c r="U21">
        <v>15.045616207695799</v>
      </c>
      <c r="V21">
        <v>0.85722222222222222</v>
      </c>
      <c r="W21">
        <v>17.718611270052797</v>
      </c>
      <c r="X21">
        <v>1.3549819286363181</v>
      </c>
      <c r="Y21">
        <v>1.4947643947480784</v>
      </c>
      <c r="Z21">
        <v>0.56541666666666657</v>
      </c>
      <c r="AA21">
        <v>162</v>
      </c>
      <c r="AB21">
        <v>0.64361111111111102</v>
      </c>
      <c r="AC21">
        <v>217</v>
      </c>
      <c r="AD21">
        <v>0.60083333333333333</v>
      </c>
      <c r="AE21">
        <v>204</v>
      </c>
      <c r="AF21">
        <v>0.85722222222222222</v>
      </c>
      <c r="AG21">
        <v>164</v>
      </c>
      <c r="AH21">
        <v>14.446550479934986</v>
      </c>
      <c r="AI21">
        <v>2.1937450630241928</v>
      </c>
      <c r="AJ21">
        <v>2.4234289946971042E-2</v>
      </c>
      <c r="AK21" s="37">
        <f>1/Table1[[#This Row],[Avg MeanISIinBurst]]</f>
        <v>41.263845657874803</v>
      </c>
      <c r="AL21">
        <v>96.380737704156815</v>
      </c>
      <c r="AM21">
        <v>3.0066738825506086E-2</v>
      </c>
      <c r="AN21">
        <v>154.54921237511357</v>
      </c>
      <c r="AO21">
        <v>4.3488372093023253E-2</v>
      </c>
      <c r="AP21" t="b">
        <v>1</v>
      </c>
      <c r="AQ21" t="b">
        <v>1</v>
      </c>
    </row>
    <row r="22" spans="1:43" x14ac:dyDescent="0.25">
      <c r="A22" t="s">
        <v>238</v>
      </c>
      <c r="B22" t="s">
        <v>102</v>
      </c>
      <c r="D22">
        <v>21</v>
      </c>
      <c r="E22">
        <v>7</v>
      </c>
      <c r="F22" t="s">
        <v>82</v>
      </c>
      <c r="G22" t="s">
        <v>36</v>
      </c>
      <c r="H22">
        <v>5</v>
      </c>
      <c r="I22" t="str">
        <f>IF(Table1[[#This Row],[Ethanol Day]]&lt;9,"Early",IF(Table1[[#This Row],[Ethanol Day]]&gt;16,"Late","Mid"))</f>
        <v>Early</v>
      </c>
      <c r="J22" t="s">
        <v>37</v>
      </c>
      <c r="K22" t="s">
        <v>62</v>
      </c>
      <c r="L22">
        <v>786</v>
      </c>
      <c r="M22">
        <v>0.28760416666666666</v>
      </c>
      <c r="N22">
        <f>Table1[[#This Row],[Hour4-Spk/sec]]-Table1[[#This Row],[Hour1-Spk/sec]]</f>
        <v>-0.1551388888888888</v>
      </c>
      <c r="O22">
        <v>39.053305559399533</v>
      </c>
      <c r="P22">
        <v>0.37305555555555547</v>
      </c>
      <c r="Q22">
        <v>39.691186529373198</v>
      </c>
      <c r="R22">
        <v>0.31388888888888888</v>
      </c>
      <c r="S22">
        <v>35.172962256078179</v>
      </c>
      <c r="T22">
        <v>0.24555555555555561</v>
      </c>
      <c r="U22">
        <v>37.691097008565528</v>
      </c>
      <c r="V22">
        <v>0.21791666666666668</v>
      </c>
      <c r="W22">
        <v>45.263742401638837</v>
      </c>
      <c r="X22">
        <v>2.1486855896289394</v>
      </c>
      <c r="Y22">
        <v>3.03381444432409</v>
      </c>
      <c r="Z22">
        <v>0.37305555555555547</v>
      </c>
      <c r="AA22">
        <v>162</v>
      </c>
      <c r="AB22">
        <v>0.31388888888888888</v>
      </c>
      <c r="AC22">
        <v>217</v>
      </c>
      <c r="AD22">
        <v>0.24555555555555561</v>
      </c>
      <c r="AE22">
        <v>204</v>
      </c>
      <c r="AF22">
        <v>0.21791666666666668</v>
      </c>
      <c r="AG22">
        <v>164</v>
      </c>
      <c r="AH22">
        <v>39.053305559399533</v>
      </c>
      <c r="AI22">
        <v>3.2819907247881845</v>
      </c>
      <c r="AJ22">
        <v>2.7839950069670515E-2</v>
      </c>
      <c r="AK22">
        <f>1/Table1[[#This Row],[Avg MeanISIinBurst]]</f>
        <v>35.919604650779284</v>
      </c>
      <c r="AL22">
        <v>72.657129996153571</v>
      </c>
      <c r="AM22">
        <v>6.3064793859042109E-2</v>
      </c>
      <c r="AN22">
        <v>89.686743923687189</v>
      </c>
      <c r="AO22">
        <v>3.6363636363636355E-2</v>
      </c>
      <c r="AP22" t="b">
        <v>1</v>
      </c>
      <c r="AQ22" t="b">
        <v>1</v>
      </c>
    </row>
    <row r="23" spans="1:43" x14ac:dyDescent="0.25">
      <c r="A23" t="s">
        <v>238</v>
      </c>
      <c r="B23" t="s">
        <v>102</v>
      </c>
      <c r="D23">
        <v>21</v>
      </c>
      <c r="E23">
        <v>9</v>
      </c>
      <c r="F23" t="s">
        <v>83</v>
      </c>
      <c r="G23" t="s">
        <v>36</v>
      </c>
      <c r="H23">
        <v>5</v>
      </c>
      <c r="I23" t="str">
        <f>IF(Table1[[#This Row],[Ethanol Day]]&lt;9,"Early",IF(Table1[[#This Row],[Ethanol Day]]&gt;16,"Late","Mid"))</f>
        <v>Early</v>
      </c>
      <c r="J23" t="s">
        <v>37</v>
      </c>
      <c r="K23" t="s">
        <v>37</v>
      </c>
      <c r="L23">
        <v>786</v>
      </c>
      <c r="M23">
        <v>0.58499999999999996</v>
      </c>
      <c r="N23">
        <f>Table1[[#This Row],[Hour4-Spk/sec]]-Table1[[#This Row],[Hour1-Spk/sec]]</f>
        <v>-0.24944444444444441</v>
      </c>
      <c r="O23">
        <v>8.3929168090434931</v>
      </c>
      <c r="P23">
        <v>0.71361111111111108</v>
      </c>
      <c r="Q23">
        <v>9.9920132887651025</v>
      </c>
      <c r="R23">
        <v>0.63527777777777772</v>
      </c>
      <c r="S23">
        <v>9.6592464233907993</v>
      </c>
      <c r="T23">
        <v>0.52694444444444444</v>
      </c>
      <c r="U23">
        <v>7.4450465676621809</v>
      </c>
      <c r="V23">
        <v>0.46416666666666667</v>
      </c>
      <c r="W23">
        <v>5.5165830300121037</v>
      </c>
      <c r="X23">
        <v>1.1185799599229835</v>
      </c>
      <c r="Y23">
        <v>1.6896556504163147</v>
      </c>
      <c r="Z23">
        <v>0.71361111111111108</v>
      </c>
      <c r="AA23">
        <v>162</v>
      </c>
      <c r="AB23">
        <v>0.63527777777777772</v>
      </c>
      <c r="AC23">
        <v>217</v>
      </c>
      <c r="AD23">
        <v>0.52694444444444444</v>
      </c>
      <c r="AE23">
        <v>204</v>
      </c>
      <c r="AF23">
        <v>0.46416666666666667</v>
      </c>
      <c r="AG23">
        <v>164</v>
      </c>
      <c r="AH23">
        <v>8.3929168090434931</v>
      </c>
      <c r="AI23" s="1">
        <v>2.1404806052533334</v>
      </c>
      <c r="AJ23">
        <v>2.4935451716843762E-2</v>
      </c>
      <c r="AK23">
        <f>1/Table1[[#This Row],[Avg MeanISIinBurst]]</f>
        <v>40.103544598091453</v>
      </c>
      <c r="AL23">
        <v>84.259302687671095</v>
      </c>
      <c r="AM23">
        <v>2.92555279631358E-2</v>
      </c>
      <c r="AN23">
        <v>140.99726099947597</v>
      </c>
      <c r="AO23">
        <v>2.4621212121212131E-2</v>
      </c>
      <c r="AP23" t="b">
        <v>1</v>
      </c>
      <c r="AQ23" t="b">
        <v>1</v>
      </c>
    </row>
    <row r="24" spans="1:43" x14ac:dyDescent="0.25">
      <c r="A24" t="s">
        <v>238</v>
      </c>
      <c r="B24" t="s">
        <v>102</v>
      </c>
      <c r="D24">
        <v>21</v>
      </c>
      <c r="E24">
        <v>11</v>
      </c>
      <c r="F24" t="s">
        <v>72</v>
      </c>
      <c r="G24" t="s">
        <v>36</v>
      </c>
      <c r="H24">
        <v>5</v>
      </c>
      <c r="I24" t="str">
        <f>IF(Table1[[#This Row],[Ethanol Day]]&lt;9,"Early",IF(Table1[[#This Row],[Ethanol Day]]&gt;16,"Late","Mid"))</f>
        <v>Early</v>
      </c>
      <c r="J24" t="s">
        <v>40</v>
      </c>
      <c r="K24" t="s">
        <v>37</v>
      </c>
      <c r="L24">
        <v>786</v>
      </c>
      <c r="M24">
        <v>1.3144097222222222</v>
      </c>
      <c r="N24">
        <f>Table1[[#This Row],[Hour4-Spk/sec]]-Table1[[#This Row],[Hour1-Spk/sec]]</f>
        <v>0.2416666666666667</v>
      </c>
      <c r="O24">
        <v>21.719143644893627</v>
      </c>
      <c r="P24">
        <v>1.0308333333333333</v>
      </c>
      <c r="Q24">
        <v>18.708253528731152</v>
      </c>
      <c r="R24">
        <v>1.4052777777777778</v>
      </c>
      <c r="S24">
        <v>21.279623025499713</v>
      </c>
      <c r="T24">
        <v>1.5490277777777779</v>
      </c>
      <c r="U24">
        <v>23.893438512571503</v>
      </c>
      <c r="V24">
        <v>1.2725</v>
      </c>
      <c r="W24">
        <v>22.821782087943738</v>
      </c>
      <c r="X24">
        <v>1.2959659841418805</v>
      </c>
      <c r="Y24">
        <v>0.71347748292906643</v>
      </c>
      <c r="Z24">
        <v>1.0308333333333333</v>
      </c>
      <c r="AA24">
        <v>162</v>
      </c>
      <c r="AB24">
        <v>1.4052777777777778</v>
      </c>
      <c r="AC24">
        <v>217</v>
      </c>
      <c r="AD24">
        <v>1.5490277777777779</v>
      </c>
      <c r="AE24">
        <v>204</v>
      </c>
      <c r="AF24">
        <v>1.2725</v>
      </c>
      <c r="AG24">
        <v>164</v>
      </c>
      <c r="AH24">
        <v>21.719143644893627</v>
      </c>
      <c r="AI24">
        <v>2.4409707066116018</v>
      </c>
      <c r="AJ24">
        <v>2.7553649541218035E-2</v>
      </c>
      <c r="AK24">
        <f>1/Table1[[#This Row],[Avg MeanISIinBurst]]</f>
        <v>36.29283295136932</v>
      </c>
      <c r="AL24">
        <v>84.596805027954431</v>
      </c>
      <c r="AM24">
        <v>4.4128317155879983E-2</v>
      </c>
      <c r="AN24">
        <v>121.00989320164102</v>
      </c>
      <c r="AO24">
        <v>0.12007936507936508</v>
      </c>
      <c r="AP24" t="b">
        <v>1</v>
      </c>
      <c r="AQ24" t="b">
        <v>1</v>
      </c>
    </row>
    <row r="25" spans="1:43" x14ac:dyDescent="0.25">
      <c r="A25" t="s">
        <v>238</v>
      </c>
      <c r="B25" t="s">
        <v>102</v>
      </c>
      <c r="D25">
        <v>21</v>
      </c>
      <c r="E25">
        <v>12</v>
      </c>
      <c r="F25" t="s">
        <v>73</v>
      </c>
      <c r="G25" t="s">
        <v>36</v>
      </c>
      <c r="H25">
        <v>5</v>
      </c>
      <c r="I25" t="str">
        <f>IF(Table1[[#This Row],[Ethanol Day]]&lt;9,"Early",IF(Table1[[#This Row],[Ethanol Day]]&gt;16,"Late","Mid"))</f>
        <v>Early</v>
      </c>
      <c r="J25" t="s">
        <v>40</v>
      </c>
      <c r="K25" t="s">
        <v>62</v>
      </c>
      <c r="L25">
        <v>786</v>
      </c>
      <c r="M25">
        <v>0.70784722222222229</v>
      </c>
      <c r="N25">
        <f>Table1[[#This Row],[Hour4-Spk/sec]]-Table1[[#This Row],[Hour1-Spk/sec]]</f>
        <v>-4.7222222222224053E-3</v>
      </c>
      <c r="O25">
        <v>8.6003954077527336</v>
      </c>
      <c r="P25">
        <v>0.72888888888888903</v>
      </c>
      <c r="Q25">
        <v>10.623230599262548</v>
      </c>
      <c r="R25">
        <v>0.61583333333333334</v>
      </c>
      <c r="S25">
        <v>7.2755978658564997</v>
      </c>
      <c r="T25">
        <v>0.76250000000000007</v>
      </c>
      <c r="U25">
        <v>9.6695253407873789</v>
      </c>
      <c r="V25">
        <v>0.72416666666666663</v>
      </c>
      <c r="W25">
        <v>7.9655827075930983</v>
      </c>
      <c r="X25">
        <v>5.3274107792184253</v>
      </c>
      <c r="Y25">
        <v>0.15468784768248497</v>
      </c>
      <c r="Z25">
        <v>0.72888888888888903</v>
      </c>
      <c r="AA25">
        <v>162</v>
      </c>
      <c r="AB25">
        <v>0.61583333333333334</v>
      </c>
      <c r="AC25">
        <v>217</v>
      </c>
      <c r="AD25">
        <v>0.76250000000000007</v>
      </c>
      <c r="AE25">
        <v>204</v>
      </c>
      <c r="AF25">
        <v>0.72416666666666663</v>
      </c>
      <c r="AG25">
        <v>164</v>
      </c>
      <c r="AH25">
        <v>8.6003954077527336</v>
      </c>
      <c r="AI25">
        <v>2.144633909507859</v>
      </c>
      <c r="AJ25">
        <v>2.5359044852206622E-2</v>
      </c>
      <c r="AK25" s="36">
        <f>1/Table1[[#This Row],[Avg MeanISIinBurst]]</f>
        <v>39.433661868104025</v>
      </c>
      <c r="AL25">
        <v>86.133136910722897</v>
      </c>
      <c r="AM25">
        <v>3.0391311370264427E-2</v>
      </c>
      <c r="AN25">
        <v>146.32717399144826</v>
      </c>
      <c r="AO25">
        <v>3.0900900900900901E-2</v>
      </c>
      <c r="AP25" t="b">
        <v>1</v>
      </c>
      <c r="AQ25" t="b">
        <v>1</v>
      </c>
    </row>
    <row r="26" spans="1:43" x14ac:dyDescent="0.25">
      <c r="A26" t="s">
        <v>239</v>
      </c>
      <c r="B26" t="s">
        <v>100</v>
      </c>
      <c r="C26" t="s">
        <v>135</v>
      </c>
      <c r="D26">
        <v>18</v>
      </c>
      <c r="E26">
        <v>1</v>
      </c>
      <c r="F26" t="s">
        <v>61</v>
      </c>
      <c r="G26" t="s">
        <v>36</v>
      </c>
      <c r="H26">
        <v>1</v>
      </c>
      <c r="I26" t="str">
        <f>IF(Table1[[#This Row],[Ethanol Day]]&lt;9,"Early",IF(Table1[[#This Row],[Ethanol Day]]&gt;16,"Late","Mid"))</f>
        <v>Early</v>
      </c>
      <c r="J26" t="s">
        <v>37</v>
      </c>
      <c r="K26" t="s">
        <v>37</v>
      </c>
      <c r="L26">
        <v>656</v>
      </c>
      <c r="M26">
        <v>0.33062500000000006</v>
      </c>
      <c r="N26">
        <f>Table1[[#This Row],[Hour4-Spk/sec]]-Table1[[#This Row],[Hour1-Spk/sec]]</f>
        <v>0.56013888888888907</v>
      </c>
      <c r="O26">
        <v>18.41642957260725</v>
      </c>
      <c r="P26">
        <v>0.28555555555555556</v>
      </c>
      <c r="Q26">
        <v>15.380864365980422</v>
      </c>
      <c r="R26">
        <v>0.11347222222222221</v>
      </c>
      <c r="S26">
        <v>15.777520333595099</v>
      </c>
      <c r="T26">
        <v>7.7777777777777779E-2</v>
      </c>
      <c r="U26">
        <v>11.623143251294513</v>
      </c>
      <c r="V26">
        <v>0.84569444444444464</v>
      </c>
      <c r="W26">
        <v>31.501761823314681</v>
      </c>
      <c r="X26">
        <v>3.6769180743665117</v>
      </c>
      <c r="Y26">
        <v>2.9502603972436159</v>
      </c>
      <c r="Z26">
        <v>0.28555555555555556</v>
      </c>
      <c r="AA26">
        <v>111</v>
      </c>
      <c r="AB26">
        <v>0.11347222222222221</v>
      </c>
      <c r="AC26">
        <v>196</v>
      </c>
      <c r="AD26">
        <v>7.7777777777777779E-2</v>
      </c>
      <c r="AE26">
        <v>305</v>
      </c>
      <c r="AF26">
        <v>0.84569444444444464</v>
      </c>
      <c r="AG26">
        <v>41</v>
      </c>
      <c r="AH26">
        <v>18.41642957260725</v>
      </c>
      <c r="AI26" s="1">
        <v>2.3618184752689286</v>
      </c>
      <c r="AJ26">
        <v>2.1703133897300549E-2</v>
      </c>
      <c r="AK26">
        <f>1/Table1[[#This Row],[Avg MeanISIinBurst]]</f>
        <v>46.076295005689509</v>
      </c>
      <c r="AL26">
        <v>133.77284747636452</v>
      </c>
      <c r="AM26">
        <v>3.0637679155341348E-2</v>
      </c>
      <c r="AN26">
        <v>131.8004274786872</v>
      </c>
      <c r="AO26">
        <v>3.8740740740740742E-2</v>
      </c>
      <c r="AP26" t="b">
        <v>1</v>
      </c>
      <c r="AQ26" t="b">
        <v>1</v>
      </c>
    </row>
    <row r="27" spans="1:43" x14ac:dyDescent="0.25">
      <c r="A27" t="s">
        <v>238</v>
      </c>
      <c r="B27" t="s">
        <v>101</v>
      </c>
      <c r="D27">
        <v>19</v>
      </c>
      <c r="E27">
        <v>2</v>
      </c>
      <c r="F27" t="s">
        <v>78</v>
      </c>
      <c r="G27" t="s">
        <v>36</v>
      </c>
      <c r="H27">
        <v>1</v>
      </c>
      <c r="I27" t="str">
        <f>IF(Table1[[#This Row],[Ethanol Day]]&lt;9,"Early",IF(Table1[[#This Row],[Ethanol Day]]&gt;16,"Late","Mid"))</f>
        <v>Early</v>
      </c>
      <c r="J27" t="s">
        <v>37</v>
      </c>
      <c r="K27" t="s">
        <v>37</v>
      </c>
      <c r="L27">
        <v>1037</v>
      </c>
      <c r="M27">
        <v>5.1215277777777769E-2</v>
      </c>
      <c r="N27">
        <f>Table1[[#This Row],[Hour4-Spk/sec]]-Table1[[#This Row],[Hour1-Spk/sec]]</f>
        <v>-0.17833333333333332</v>
      </c>
      <c r="O27">
        <v>35.355598735159404</v>
      </c>
      <c r="P27">
        <v>0.12527777777777777</v>
      </c>
      <c r="Q27">
        <v>43.111632163852882</v>
      </c>
      <c r="R27">
        <v>3.9305555555555552E-2</v>
      </c>
      <c r="S27">
        <v>28.662698412698411</v>
      </c>
      <c r="T27">
        <v>9.3333333333333324E-2</v>
      </c>
      <c r="U27">
        <v>32.971349069747241</v>
      </c>
      <c r="V27">
        <v>-5.3055555555555557E-2</v>
      </c>
      <c r="W27">
        <v>35.766865079365083</v>
      </c>
      <c r="X27">
        <v>2.0280647012810942</v>
      </c>
      <c r="Y27">
        <v>10.812011347376787</v>
      </c>
      <c r="Z27">
        <v>0.12527777777777777</v>
      </c>
      <c r="AA27">
        <v>203</v>
      </c>
      <c r="AB27">
        <v>3.9305555555555552E-2</v>
      </c>
      <c r="AC27">
        <v>279</v>
      </c>
      <c r="AD27">
        <v>9.3333333333333324E-2</v>
      </c>
      <c r="AE27">
        <v>272</v>
      </c>
      <c r="AF27">
        <v>-5.3055555555555557E-2</v>
      </c>
      <c r="AG27">
        <v>121</v>
      </c>
      <c r="AH27">
        <v>35.355598735159404</v>
      </c>
      <c r="AI27" s="1">
        <v>2.3215932459353508</v>
      </c>
      <c r="AJ27">
        <v>1.6682109453655506E-2</v>
      </c>
      <c r="AK27" s="36">
        <f>1/Table1[[#This Row],[Avg MeanISIinBurst]]</f>
        <v>59.94445743076411</v>
      </c>
      <c r="AL27">
        <v>91.023455233919961</v>
      </c>
      <c r="AM27">
        <v>2.3149579999649561E-2</v>
      </c>
      <c r="AN27">
        <v>149.91862773941497</v>
      </c>
      <c r="AO27">
        <v>1.5750000000000004E-2</v>
      </c>
      <c r="AP27" t="b">
        <v>1</v>
      </c>
      <c r="AQ27" t="b">
        <v>1</v>
      </c>
    </row>
    <row r="28" spans="1:43" x14ac:dyDescent="0.25">
      <c r="A28" t="s">
        <v>238</v>
      </c>
      <c r="B28" t="s">
        <v>101</v>
      </c>
      <c r="D28">
        <v>19</v>
      </c>
      <c r="E28">
        <v>3</v>
      </c>
      <c r="F28" t="s">
        <v>65</v>
      </c>
      <c r="G28" t="s">
        <v>36</v>
      </c>
      <c r="H28">
        <v>1</v>
      </c>
      <c r="I28" t="str">
        <f>IF(Table1[[#This Row],[Ethanol Day]]&lt;9,"Early",IF(Table1[[#This Row],[Ethanol Day]]&gt;16,"Late","Mid"))</f>
        <v>Early</v>
      </c>
      <c r="J28" t="s">
        <v>38</v>
      </c>
      <c r="K28" t="s">
        <v>37</v>
      </c>
      <c r="L28">
        <v>1037</v>
      </c>
      <c r="M28">
        <v>2.8698263888888889</v>
      </c>
      <c r="N28">
        <f>Table1[[#This Row],[Hour4-Spk/sec]]-Table1[[#This Row],[Hour1-Spk/sec]]</f>
        <v>-2.4793055555555554</v>
      </c>
      <c r="O28">
        <v>44.10102946238267</v>
      </c>
      <c r="P28">
        <v>3.5084722222222222</v>
      </c>
      <c r="Q28">
        <v>45.566358268281377</v>
      </c>
      <c r="R28">
        <v>3.4674999999999998</v>
      </c>
      <c r="S28">
        <v>40.756018247991214</v>
      </c>
      <c r="T28">
        <v>3.4741666666666671</v>
      </c>
      <c r="U28">
        <v>41.845245203108952</v>
      </c>
      <c r="V28">
        <v>1.0291666666666668</v>
      </c>
      <c r="W28">
        <v>52.616184265565387</v>
      </c>
      <c r="X28">
        <v>1.7179569174848373</v>
      </c>
      <c r="Y28">
        <v>0.28052665000410576</v>
      </c>
      <c r="Z28">
        <v>3.5084722222222222</v>
      </c>
      <c r="AA28">
        <v>203</v>
      </c>
      <c r="AB28">
        <v>3.4674999999999998</v>
      </c>
      <c r="AC28">
        <v>279</v>
      </c>
      <c r="AD28">
        <v>3.4741666666666671</v>
      </c>
      <c r="AE28">
        <v>272</v>
      </c>
      <c r="AF28">
        <v>1.0291666666666668</v>
      </c>
      <c r="AG28">
        <v>121</v>
      </c>
      <c r="AH28">
        <v>44.10102946238267</v>
      </c>
      <c r="AI28">
        <v>3.4427108819962955</v>
      </c>
      <c r="AJ28">
        <v>3.1544951888818534E-2</v>
      </c>
      <c r="AK28" s="37">
        <f>1/Table1[[#This Row],[Avg MeanISIinBurst]]</f>
        <v>31.700793316297982</v>
      </c>
      <c r="AL28">
        <v>67.78843796987023</v>
      </c>
      <c r="AM28">
        <v>7.76866880738665E-2</v>
      </c>
      <c r="AN28">
        <v>69.167183466121671</v>
      </c>
      <c r="AO28">
        <v>0.47544715447154468</v>
      </c>
      <c r="AP28" t="b">
        <v>1</v>
      </c>
      <c r="AQ28" t="b">
        <v>1</v>
      </c>
    </row>
    <row r="29" spans="1:43" x14ac:dyDescent="0.25">
      <c r="A29" t="s">
        <v>238</v>
      </c>
      <c r="B29" t="s">
        <v>101</v>
      </c>
      <c r="D29">
        <v>19</v>
      </c>
      <c r="E29">
        <v>4</v>
      </c>
      <c r="F29" t="s">
        <v>70</v>
      </c>
      <c r="G29" t="s">
        <v>36</v>
      </c>
      <c r="H29">
        <v>1</v>
      </c>
      <c r="I29" t="str">
        <f>IF(Table1[[#This Row],[Ethanol Day]]&lt;9,"Early",IF(Table1[[#This Row],[Ethanol Day]]&gt;16,"Late","Mid"))</f>
        <v>Early</v>
      </c>
      <c r="J29" t="s">
        <v>37</v>
      </c>
      <c r="K29" t="s">
        <v>37</v>
      </c>
      <c r="L29">
        <v>1037</v>
      </c>
      <c r="M29">
        <v>0.23930555555555558</v>
      </c>
      <c r="N29">
        <f>Table1[[#This Row],[Hour4-Spk/sec]]-Table1[[#This Row],[Hour1-Spk/sec]]</f>
        <v>-0.26861111111111102</v>
      </c>
      <c r="O29">
        <v>30.161579118108513</v>
      </c>
      <c r="P29">
        <v>0.31749999999999995</v>
      </c>
      <c r="Q29">
        <v>28.78433602971478</v>
      </c>
      <c r="R29">
        <v>0.2779166666666667</v>
      </c>
      <c r="S29">
        <v>30.194227066835229</v>
      </c>
      <c r="T29">
        <v>0.31291666666666668</v>
      </c>
      <c r="U29">
        <v>30.23860965659145</v>
      </c>
      <c r="V29">
        <v>4.8888888888888905E-2</v>
      </c>
      <c r="W29">
        <v>32.714988068344987</v>
      </c>
      <c r="X29">
        <v>1.7851741020567637</v>
      </c>
      <c r="Y29">
        <v>3.2725955847112389</v>
      </c>
      <c r="Z29">
        <v>0.31749999999999995</v>
      </c>
      <c r="AA29">
        <v>203</v>
      </c>
      <c r="AB29">
        <v>0.2779166666666667</v>
      </c>
      <c r="AC29">
        <v>279</v>
      </c>
      <c r="AD29">
        <v>0.31291666666666668</v>
      </c>
      <c r="AE29">
        <v>272</v>
      </c>
      <c r="AF29">
        <v>4.8888888888888905E-2</v>
      </c>
      <c r="AG29">
        <v>121</v>
      </c>
      <c r="AH29">
        <v>30.161579118108513</v>
      </c>
      <c r="AI29" s="1">
        <v>2.374594010070596</v>
      </c>
      <c r="AJ29">
        <v>1.9733749998406037E-2</v>
      </c>
      <c r="AK29">
        <f>1/Table1[[#This Row],[Avg MeanISIinBurst]]</f>
        <v>50.674605692317648</v>
      </c>
      <c r="AL29">
        <v>91.547284989620351</v>
      </c>
      <c r="AM29">
        <v>2.8204718986302967E-2</v>
      </c>
      <c r="AN29">
        <v>137.61589930746896</v>
      </c>
      <c r="AO29">
        <v>3.9833333333333332E-2</v>
      </c>
      <c r="AP29" t="b">
        <v>1</v>
      </c>
      <c r="AQ29" t="b">
        <v>1</v>
      </c>
    </row>
    <row r="30" spans="1:43" x14ac:dyDescent="0.25">
      <c r="A30" t="s">
        <v>238</v>
      </c>
      <c r="B30" t="s">
        <v>101</v>
      </c>
      <c r="D30">
        <v>19</v>
      </c>
      <c r="E30">
        <v>5</v>
      </c>
      <c r="F30" t="s">
        <v>66</v>
      </c>
      <c r="G30" t="s">
        <v>36</v>
      </c>
      <c r="H30">
        <v>1</v>
      </c>
      <c r="I30" t="str">
        <f>IF(Table1[[#This Row],[Ethanol Day]]&lt;9,"Early",IF(Table1[[#This Row],[Ethanol Day]]&gt;16,"Late","Mid"))</f>
        <v>Early</v>
      </c>
      <c r="J30" t="s">
        <v>37</v>
      </c>
      <c r="K30" t="s">
        <v>37</v>
      </c>
      <c r="L30">
        <v>1037</v>
      </c>
      <c r="M30">
        <v>0.24305555555555552</v>
      </c>
      <c r="N30">
        <f>Table1[[#This Row],[Hour4-Spk/sec]]-Table1[[#This Row],[Hour1-Spk/sec]]</f>
        <v>-0.91194444444444422</v>
      </c>
      <c r="O30">
        <v>26.530819640273148</v>
      </c>
      <c r="P30">
        <v>0.59055555555555539</v>
      </c>
      <c r="Q30">
        <v>32.186367670777543</v>
      </c>
      <c r="R30">
        <v>0.18402777777777779</v>
      </c>
      <c r="S30">
        <v>17.40334883487408</v>
      </c>
      <c r="T30">
        <v>0.51902777777777787</v>
      </c>
      <c r="U30">
        <v>24.847952592639672</v>
      </c>
      <c r="V30">
        <v>-0.32138888888888889</v>
      </c>
      <c r="W30">
        <v>31.996186041357685</v>
      </c>
      <c r="X30">
        <v>2.2415398603961583</v>
      </c>
      <c r="Y30">
        <v>2.0632429181790686</v>
      </c>
      <c r="Z30">
        <v>0.59055555555555539</v>
      </c>
      <c r="AA30">
        <v>203</v>
      </c>
      <c r="AB30">
        <v>0.18402777777777779</v>
      </c>
      <c r="AC30">
        <v>279</v>
      </c>
      <c r="AD30">
        <v>0.51902777777777787</v>
      </c>
      <c r="AE30">
        <v>272</v>
      </c>
      <c r="AF30">
        <v>-0.32138888888888889</v>
      </c>
      <c r="AG30">
        <v>121</v>
      </c>
      <c r="AH30">
        <v>26.530819640273148</v>
      </c>
      <c r="AI30" s="1">
        <v>2.4866695474484395</v>
      </c>
      <c r="AJ30">
        <v>1.9036350014642222E-2</v>
      </c>
      <c r="AK30">
        <f>1/Table1[[#This Row],[Avg MeanISIinBurst]]</f>
        <v>52.531078659030136</v>
      </c>
      <c r="AL30">
        <v>118.19164167493808</v>
      </c>
      <c r="AM30">
        <v>3.0387315723537797E-2</v>
      </c>
      <c r="AN30">
        <v>163.09489081099403</v>
      </c>
      <c r="AO30">
        <v>6.6140350877192999E-2</v>
      </c>
      <c r="AP30" t="b">
        <v>1</v>
      </c>
      <c r="AQ30" t="b">
        <v>1</v>
      </c>
    </row>
    <row r="31" spans="1:43" x14ac:dyDescent="0.25">
      <c r="A31" t="s">
        <v>238</v>
      </c>
      <c r="B31" t="s">
        <v>101</v>
      </c>
      <c r="D31">
        <v>19</v>
      </c>
      <c r="E31">
        <v>6</v>
      </c>
      <c r="F31" t="s">
        <v>71</v>
      </c>
      <c r="G31" t="s">
        <v>36</v>
      </c>
      <c r="H31">
        <v>1</v>
      </c>
      <c r="I31" t="str">
        <f>IF(Table1[[#This Row],[Ethanol Day]]&lt;9,"Early",IF(Table1[[#This Row],[Ethanol Day]]&gt;16,"Late","Mid"))</f>
        <v>Early</v>
      </c>
      <c r="J31" t="s">
        <v>37</v>
      </c>
      <c r="K31" t="s">
        <v>37</v>
      </c>
      <c r="L31">
        <v>1037</v>
      </c>
      <c r="M31">
        <v>0.13958333333333331</v>
      </c>
      <c r="N31">
        <f>Table1[[#This Row],[Hour4-Spk/sec]]-Table1[[#This Row],[Hour1-Spk/sec]]</f>
        <v>-0.28013888888888888</v>
      </c>
      <c r="O31">
        <v>9.8851285271140217</v>
      </c>
      <c r="P31">
        <v>0.22361111111111109</v>
      </c>
      <c r="Q31">
        <v>10.989185201213729</v>
      </c>
      <c r="R31">
        <v>0.14624999999999999</v>
      </c>
      <c r="S31">
        <v>8.6409182303814092</v>
      </c>
      <c r="T31">
        <v>0.245</v>
      </c>
      <c r="U31">
        <v>8.7075264470549456</v>
      </c>
      <c r="V31">
        <v>-5.6527777777777809E-2</v>
      </c>
      <c r="W31">
        <v>12.550058094881743</v>
      </c>
      <c r="X31">
        <v>1.4426224370425429</v>
      </c>
      <c r="Y31">
        <v>4.4439848095083034</v>
      </c>
      <c r="Z31">
        <v>0.22361111111111109</v>
      </c>
      <c r="AA31">
        <v>203</v>
      </c>
      <c r="AB31">
        <v>0.14624999999999999</v>
      </c>
      <c r="AC31">
        <v>279</v>
      </c>
      <c r="AD31">
        <v>0.245</v>
      </c>
      <c r="AE31">
        <v>272</v>
      </c>
      <c r="AF31">
        <v>-5.6527777777777809E-2</v>
      </c>
      <c r="AG31">
        <v>121</v>
      </c>
      <c r="AH31">
        <v>9.8851285271140217</v>
      </c>
      <c r="AI31" s="1">
        <v>2.2116326530612245</v>
      </c>
      <c r="AJ31">
        <v>2.2583816609977322E-2</v>
      </c>
      <c r="AK31">
        <f>1/Table1[[#This Row],[Avg MeanISIinBurst]]</f>
        <v>44.279495236345888</v>
      </c>
      <c r="AL31">
        <v>106.75244124092755</v>
      </c>
      <c r="AM31">
        <v>2.7157215986402247E-2</v>
      </c>
      <c r="AN31">
        <v>146.64625018764687</v>
      </c>
      <c r="AO31">
        <v>1.0683760683760682E-2</v>
      </c>
      <c r="AP31" t="b">
        <v>1</v>
      </c>
      <c r="AQ31" t="b">
        <v>1</v>
      </c>
    </row>
    <row r="32" spans="1:43" x14ac:dyDescent="0.25">
      <c r="A32" t="s">
        <v>238</v>
      </c>
      <c r="B32" t="s">
        <v>101</v>
      </c>
      <c r="D32">
        <v>19</v>
      </c>
      <c r="E32">
        <v>10</v>
      </c>
      <c r="F32" t="s">
        <v>88</v>
      </c>
      <c r="G32" t="s">
        <v>36</v>
      </c>
      <c r="H32">
        <v>1</v>
      </c>
      <c r="I32" t="str">
        <f>IF(Table1[[#This Row],[Ethanol Day]]&lt;9,"Early",IF(Table1[[#This Row],[Ethanol Day]]&gt;16,"Late","Mid"))</f>
        <v>Early</v>
      </c>
      <c r="J32" t="s">
        <v>37</v>
      </c>
      <c r="K32" t="s">
        <v>37</v>
      </c>
      <c r="L32">
        <v>1037</v>
      </c>
      <c r="M32">
        <v>7.0416666666666655E-2</v>
      </c>
      <c r="N32">
        <f>Table1[[#This Row],[Hour4-Spk/sec]]-Table1[[#This Row],[Hour1-Spk/sec]]</f>
        <v>-0.45000000000000007</v>
      </c>
      <c r="O32">
        <v>16.798124436676801</v>
      </c>
      <c r="P32">
        <v>0.22472222222222227</v>
      </c>
      <c r="Q32">
        <v>16.416307607642317</v>
      </c>
      <c r="R32">
        <v>9.0833333333333321E-2</v>
      </c>
      <c r="S32">
        <v>15.929392025044198</v>
      </c>
      <c r="T32">
        <v>0.19138888888888886</v>
      </c>
      <c r="U32">
        <v>16.556230104371107</v>
      </c>
      <c r="V32">
        <v>-0.2252777777777778</v>
      </c>
      <c r="W32">
        <v>19.49343411207818</v>
      </c>
      <c r="X32">
        <v>1.8324121857622491</v>
      </c>
      <c r="Y32">
        <v>5.3018460264900664</v>
      </c>
      <c r="Z32">
        <v>0.22472222222222227</v>
      </c>
      <c r="AA32">
        <v>203</v>
      </c>
      <c r="AB32">
        <v>9.0833333333333321E-2</v>
      </c>
      <c r="AC32">
        <v>279</v>
      </c>
      <c r="AD32">
        <v>0.19138888888888886</v>
      </c>
      <c r="AE32">
        <v>272</v>
      </c>
      <c r="AF32">
        <v>-0.2252777777777778</v>
      </c>
      <c r="AG32">
        <v>121</v>
      </c>
      <c r="AH32">
        <v>16.798124436676801</v>
      </c>
      <c r="AI32" s="1">
        <v>2.1929233348351</v>
      </c>
      <c r="AJ32">
        <v>1.7816424335128388E-2</v>
      </c>
      <c r="AK32" s="37">
        <f>1/Table1[[#This Row],[Avg MeanISIinBurst]]</f>
        <v>56.127985121476613</v>
      </c>
      <c r="AL32">
        <v>96.440511694313031</v>
      </c>
      <c r="AM32">
        <v>2.2186656578622271E-2</v>
      </c>
      <c r="AN32">
        <v>164.42614942235133</v>
      </c>
      <c r="AO32">
        <v>1.8166666666666668E-2</v>
      </c>
      <c r="AP32" t="b">
        <v>1</v>
      </c>
      <c r="AQ32" t="b">
        <v>1</v>
      </c>
    </row>
    <row r="33" spans="1:43" x14ac:dyDescent="0.25">
      <c r="A33" t="s">
        <v>238</v>
      </c>
      <c r="B33" t="s">
        <v>101</v>
      </c>
      <c r="D33">
        <v>19</v>
      </c>
      <c r="E33">
        <v>9</v>
      </c>
      <c r="F33" t="s">
        <v>83</v>
      </c>
      <c r="G33" t="s">
        <v>36</v>
      </c>
      <c r="H33">
        <v>1</v>
      </c>
      <c r="I33" t="str">
        <f>IF(Table1[[#This Row],[Ethanol Day]]&lt;9,"Early",IF(Table1[[#This Row],[Ethanol Day]]&gt;16,"Late","Mid"))</f>
        <v>Early</v>
      </c>
      <c r="J33" t="s">
        <v>37</v>
      </c>
      <c r="K33" t="s">
        <v>62</v>
      </c>
      <c r="L33">
        <v>1037</v>
      </c>
      <c r="M33">
        <v>0.40031249999999996</v>
      </c>
      <c r="N33">
        <f>Table1[[#This Row],[Hour4-Spk/sec]]-Table1[[#This Row],[Hour1-Spk/sec]]</f>
        <v>-0.83055555555555571</v>
      </c>
      <c r="O33">
        <v>14.789706378367182</v>
      </c>
      <c r="P33">
        <v>0.70444444444444443</v>
      </c>
      <c r="Q33">
        <v>16.521637816981524</v>
      </c>
      <c r="R33">
        <v>0.39902777777777776</v>
      </c>
      <c r="S33">
        <v>9.8145636891048618</v>
      </c>
      <c r="T33">
        <v>0.62388888888888905</v>
      </c>
      <c r="U33">
        <v>14.502527681130493</v>
      </c>
      <c r="V33">
        <v>-0.12611111111111131</v>
      </c>
      <c r="W33">
        <v>20.192105377715752</v>
      </c>
      <c r="X33">
        <v>1.3826382751228923</v>
      </c>
      <c r="Y33">
        <v>1.6211436365254539</v>
      </c>
      <c r="Z33">
        <v>0.70444444444444443</v>
      </c>
      <c r="AA33">
        <v>203</v>
      </c>
      <c r="AB33">
        <v>0.39902777777777776</v>
      </c>
      <c r="AC33">
        <v>279</v>
      </c>
      <c r="AD33">
        <v>0.62388888888888905</v>
      </c>
      <c r="AE33">
        <v>272</v>
      </c>
      <c r="AF33">
        <v>-0.12611111111111131</v>
      </c>
      <c r="AG33">
        <v>121</v>
      </c>
      <c r="AH33">
        <v>14.789706378367182</v>
      </c>
      <c r="AI33">
        <v>2.2904349073004764</v>
      </c>
      <c r="AJ33">
        <v>2.0479251121263271E-2</v>
      </c>
      <c r="AK33">
        <f>1/Table1[[#This Row],[Avg MeanISIinBurst]]</f>
        <v>48.82991053133366</v>
      </c>
      <c r="AL33">
        <v>127.01757277716813</v>
      </c>
      <c r="AM33">
        <v>2.5775856589970197E-2</v>
      </c>
      <c r="AN33">
        <v>168.37493197911124</v>
      </c>
      <c r="AO33">
        <v>4.6916666666666669E-2</v>
      </c>
      <c r="AP33" t="b">
        <v>1</v>
      </c>
      <c r="AQ33" t="b">
        <v>1</v>
      </c>
    </row>
    <row r="34" spans="1:43" x14ac:dyDescent="0.25">
      <c r="A34" t="s">
        <v>238</v>
      </c>
      <c r="B34" t="s">
        <v>101</v>
      </c>
      <c r="D34">
        <v>19</v>
      </c>
      <c r="E34">
        <v>11</v>
      </c>
      <c r="F34" t="s">
        <v>72</v>
      </c>
      <c r="G34" t="s">
        <v>36</v>
      </c>
      <c r="H34">
        <v>1</v>
      </c>
      <c r="I34" t="str">
        <f>IF(Table1[[#This Row],[Ethanol Day]]&lt;9,"Early",IF(Table1[[#This Row],[Ethanol Day]]&gt;16,"Late","Mid"))</f>
        <v>Early</v>
      </c>
      <c r="J34" t="s">
        <v>37</v>
      </c>
      <c r="K34" t="s">
        <v>37</v>
      </c>
      <c r="L34">
        <v>1037</v>
      </c>
      <c r="M34">
        <v>1.4221527777777776</v>
      </c>
      <c r="N34">
        <f>Table1[[#This Row],[Hour4-Spk/sec]]-Table1[[#This Row],[Hour1-Spk/sec]]</f>
        <v>-0.24652777777777768</v>
      </c>
      <c r="O34">
        <v>32.74701332292765</v>
      </c>
      <c r="P34">
        <v>1.6315277777777775</v>
      </c>
      <c r="Q34">
        <v>34.888480075542581</v>
      </c>
      <c r="R34">
        <v>1.2034722222222223</v>
      </c>
      <c r="S34">
        <v>26.087769247143889</v>
      </c>
      <c r="T34">
        <v>1.4686111111111109</v>
      </c>
      <c r="U34">
        <v>33.416513397475583</v>
      </c>
      <c r="V34">
        <v>1.3849999999999998</v>
      </c>
      <c r="W34">
        <v>38.580730920343946</v>
      </c>
      <c r="X34">
        <v>1.4817305536957632</v>
      </c>
      <c r="Y34">
        <v>0.67227566783096371</v>
      </c>
      <c r="Z34">
        <v>1.6315277777777775</v>
      </c>
      <c r="AA34">
        <v>203</v>
      </c>
      <c r="AB34">
        <v>1.2034722222222223</v>
      </c>
      <c r="AC34">
        <v>279</v>
      </c>
      <c r="AD34">
        <v>1.4686111111111109</v>
      </c>
      <c r="AE34">
        <v>272</v>
      </c>
      <c r="AF34">
        <v>1.3849999999999998</v>
      </c>
      <c r="AG34">
        <v>121</v>
      </c>
      <c r="AH34">
        <v>32.74701332292765</v>
      </c>
      <c r="AI34" s="1">
        <v>2.564137065861114</v>
      </c>
      <c r="AJ34">
        <v>2.2652052260065909E-2</v>
      </c>
      <c r="AK34">
        <f>1/Table1[[#This Row],[Avg MeanISIinBurst]]</f>
        <v>44.146110406205217</v>
      </c>
      <c r="AL34">
        <v>119.42416178441148</v>
      </c>
      <c r="AM34">
        <v>3.8840746236195142E-2</v>
      </c>
      <c r="AN34">
        <v>143.48303927645904</v>
      </c>
      <c r="AO34">
        <v>0.19991452991452996</v>
      </c>
      <c r="AP34" t="b">
        <v>1</v>
      </c>
      <c r="AQ34" t="b">
        <v>1</v>
      </c>
    </row>
    <row r="35" spans="1:43" x14ac:dyDescent="0.25">
      <c r="A35" t="s">
        <v>238</v>
      </c>
      <c r="B35" t="s">
        <v>101</v>
      </c>
      <c r="D35">
        <v>19</v>
      </c>
      <c r="E35">
        <v>12</v>
      </c>
      <c r="F35" t="s">
        <v>73</v>
      </c>
      <c r="G35" t="s">
        <v>36</v>
      </c>
      <c r="H35">
        <v>1</v>
      </c>
      <c r="I35" t="str">
        <f>IF(Table1[[#This Row],[Ethanol Day]]&lt;9,"Early",IF(Table1[[#This Row],[Ethanol Day]]&gt;16,"Late","Mid"))</f>
        <v>Early</v>
      </c>
      <c r="J35" t="s">
        <v>37</v>
      </c>
      <c r="K35" t="s">
        <v>62</v>
      </c>
      <c r="L35">
        <v>1037</v>
      </c>
      <c r="M35">
        <v>1.4426388888888888</v>
      </c>
      <c r="N35">
        <f>Table1[[#This Row],[Hour4-Spk/sec]]-Table1[[#This Row],[Hour1-Spk/sec]]</f>
        <v>-0.21277777777777773</v>
      </c>
      <c r="O35">
        <v>30.292622969540297</v>
      </c>
      <c r="P35">
        <v>1.6280555555555554</v>
      </c>
      <c r="Q35">
        <v>31.239615748495098</v>
      </c>
      <c r="R35">
        <v>1.5555555555555556</v>
      </c>
      <c r="S35">
        <v>23.742963484580208</v>
      </c>
      <c r="T35">
        <v>1.1716666666666666</v>
      </c>
      <c r="U35">
        <v>27.673436590504011</v>
      </c>
      <c r="V35">
        <v>1.4152777777777776</v>
      </c>
      <c r="W35">
        <v>47.405206579655989</v>
      </c>
      <c r="X35">
        <v>1.5431488343586972</v>
      </c>
      <c r="Y35">
        <v>0.64994509325783889</v>
      </c>
      <c r="Z35">
        <v>1.6280555555555554</v>
      </c>
      <c r="AA35">
        <v>203</v>
      </c>
      <c r="AB35">
        <v>1.5555555555555556</v>
      </c>
      <c r="AC35">
        <v>279</v>
      </c>
      <c r="AD35">
        <v>1.1716666666666666</v>
      </c>
      <c r="AE35">
        <v>272</v>
      </c>
      <c r="AF35">
        <v>1.4152777777777776</v>
      </c>
      <c r="AG35">
        <v>121</v>
      </c>
      <c r="AH35">
        <v>30.292622969540297</v>
      </c>
      <c r="AI35">
        <v>2.5312677263132448</v>
      </c>
      <c r="AJ35">
        <v>2.2637723827163409E-2</v>
      </c>
      <c r="AK35">
        <f>1/Table1[[#This Row],[Avg MeanISIinBurst]]</f>
        <v>44.174052463705834</v>
      </c>
      <c r="AL35">
        <v>130.02687403919677</v>
      </c>
      <c r="AM35">
        <v>3.6425308404914494E-2</v>
      </c>
      <c r="AN35">
        <v>146.09475808477436</v>
      </c>
      <c r="AO35">
        <v>0.19931623931623929</v>
      </c>
      <c r="AP35" t="b">
        <v>1</v>
      </c>
      <c r="AQ35" t="b">
        <v>1</v>
      </c>
    </row>
    <row r="36" spans="1:43" x14ac:dyDescent="0.25">
      <c r="A36" t="s">
        <v>238</v>
      </c>
      <c r="B36" t="s">
        <v>101</v>
      </c>
      <c r="D36">
        <v>19</v>
      </c>
      <c r="E36">
        <v>13</v>
      </c>
      <c r="F36" t="s">
        <v>74</v>
      </c>
      <c r="G36" t="s">
        <v>36</v>
      </c>
      <c r="H36">
        <v>1</v>
      </c>
      <c r="I36" t="str">
        <f>IF(Table1[[#This Row],[Ethanol Day]]&lt;9,"Early",IF(Table1[[#This Row],[Ethanol Day]]&gt;16,"Late","Mid"))</f>
        <v>Early</v>
      </c>
      <c r="J36" t="s">
        <v>37</v>
      </c>
      <c r="K36" t="s">
        <v>62</v>
      </c>
      <c r="L36">
        <v>1037</v>
      </c>
      <c r="M36">
        <v>0.4408333333333333</v>
      </c>
      <c r="N36">
        <f>Table1[[#This Row],[Hour4-Spk/sec]]-Table1[[#This Row],[Hour1-Spk/sec]]</f>
        <v>-1.1325000000000003</v>
      </c>
      <c r="O36">
        <v>14.007755167483088</v>
      </c>
      <c r="P36">
        <v>0.79333333333333333</v>
      </c>
      <c r="Q36">
        <v>15.816716981390597</v>
      </c>
      <c r="R36">
        <v>0.54944444444444451</v>
      </c>
      <c r="S36">
        <v>9.7341574780245264</v>
      </c>
      <c r="T36">
        <v>0.75972222222222208</v>
      </c>
      <c r="U36">
        <v>14.322034280192483</v>
      </c>
      <c r="V36">
        <v>-0.33916666666666684</v>
      </c>
      <c r="W36">
        <v>18.308468693166393</v>
      </c>
      <c r="X36">
        <v>1.5488828252391098</v>
      </c>
      <c r="Y36">
        <v>1.3845265287496198</v>
      </c>
      <c r="Z36">
        <v>0.79333333333333333</v>
      </c>
      <c r="AA36">
        <v>203</v>
      </c>
      <c r="AB36">
        <v>0.54944444444444451</v>
      </c>
      <c r="AC36">
        <v>279</v>
      </c>
      <c r="AD36">
        <v>0.75972222222222208</v>
      </c>
      <c r="AE36">
        <v>272</v>
      </c>
      <c r="AF36">
        <v>-0.33916666666666684</v>
      </c>
      <c r="AG36">
        <v>121</v>
      </c>
      <c r="AH36">
        <v>14.007755167483088</v>
      </c>
      <c r="AI36">
        <v>2.3144297338078257</v>
      </c>
      <c r="AJ36">
        <v>2.4566389371815694E-2</v>
      </c>
      <c r="AK36">
        <f>1/Table1[[#This Row],[Avg MeanISIinBurst]]</f>
        <v>40.706022560534315</v>
      </c>
      <c r="AL36">
        <v>90.647898395880347</v>
      </c>
      <c r="AM36">
        <v>3.4805364635817668E-2</v>
      </c>
      <c r="AN36">
        <v>128.52722037647044</v>
      </c>
      <c r="AO36">
        <v>5.5952380952380962E-2</v>
      </c>
      <c r="AP36" t="b">
        <v>1</v>
      </c>
      <c r="AQ36" t="b">
        <v>1</v>
      </c>
    </row>
    <row r="37" spans="1:43" x14ac:dyDescent="0.25">
      <c r="A37" t="s">
        <v>240</v>
      </c>
      <c r="B37" t="s">
        <v>96</v>
      </c>
      <c r="C37" t="s">
        <v>135</v>
      </c>
      <c r="D37">
        <v>17</v>
      </c>
      <c r="E37">
        <v>1</v>
      </c>
      <c r="F37" t="s">
        <v>63</v>
      </c>
      <c r="G37" t="s">
        <v>36</v>
      </c>
      <c r="H37">
        <v>1</v>
      </c>
      <c r="I37" t="str">
        <f>IF(Table1[[#This Row],[Ethanol Day]]&lt;9,"Early",IF(Table1[[#This Row],[Ethanol Day]]&gt;16,"Late","Mid"))</f>
        <v>Early</v>
      </c>
      <c r="J37" t="s">
        <v>40</v>
      </c>
      <c r="K37" t="s">
        <v>37</v>
      </c>
      <c r="L37">
        <v>371</v>
      </c>
      <c r="M37">
        <v>1.1074652777777778</v>
      </c>
      <c r="N37">
        <f>Table1[[#This Row],[Hour4-Spk/sec]]-Table1[[#This Row],[Hour1-Spk/sec]]</f>
        <v>-0.70277777777777761</v>
      </c>
      <c r="O37">
        <v>25.021818292405896</v>
      </c>
      <c r="P37">
        <v>1.474722222222222</v>
      </c>
      <c r="Q37">
        <v>28.987544968032839</v>
      </c>
      <c r="R37">
        <v>1.2606944444444443</v>
      </c>
      <c r="S37">
        <v>27.618967350958577</v>
      </c>
      <c r="T37">
        <v>0.92249999999999999</v>
      </c>
      <c r="U37">
        <v>22.727442649815131</v>
      </c>
      <c r="V37">
        <v>0.77194444444444443</v>
      </c>
      <c r="W37">
        <v>19.619056954571068</v>
      </c>
      <c r="X37">
        <v>1.4567299823436277</v>
      </c>
      <c r="Y37">
        <v>0.86765410631603934</v>
      </c>
      <c r="Z37">
        <v>1.474722222222222</v>
      </c>
      <c r="AA37">
        <v>15</v>
      </c>
      <c r="AB37">
        <v>1.2606944444444443</v>
      </c>
      <c r="AC37">
        <v>44</v>
      </c>
      <c r="AD37">
        <v>0.92249999999999999</v>
      </c>
      <c r="AE37">
        <v>99</v>
      </c>
      <c r="AF37">
        <v>0.77194444444444443</v>
      </c>
      <c r="AG37">
        <v>140</v>
      </c>
      <c r="AH37">
        <v>25.021818292405896</v>
      </c>
      <c r="AI37">
        <v>2.6235091755408444</v>
      </c>
      <c r="AJ37">
        <v>2.4366601360390452E-2</v>
      </c>
      <c r="AK37">
        <f>1/Table1[[#This Row],[Avg MeanISIinBurst]]</f>
        <v>41.039781675320846</v>
      </c>
      <c r="AL37">
        <v>125.92453117476413</v>
      </c>
      <c r="AM37">
        <v>4.3359331484270652E-2</v>
      </c>
      <c r="AN37">
        <v>138.6797355825681</v>
      </c>
      <c r="AO37">
        <v>0.11318181818181819</v>
      </c>
      <c r="AP37" t="b">
        <v>1</v>
      </c>
      <c r="AQ37" t="b">
        <v>1</v>
      </c>
    </row>
    <row r="38" spans="1:43" x14ac:dyDescent="0.25">
      <c r="A38" t="s">
        <v>240</v>
      </c>
      <c r="B38" t="s">
        <v>94</v>
      </c>
      <c r="C38" t="s">
        <v>135</v>
      </c>
      <c r="D38">
        <v>16</v>
      </c>
      <c r="E38">
        <v>3</v>
      </c>
      <c r="F38" t="s">
        <v>66</v>
      </c>
      <c r="G38" t="s">
        <v>36</v>
      </c>
      <c r="H38">
        <v>6</v>
      </c>
      <c r="I38" t="str">
        <f>IF(Table1[[#This Row],[Ethanol Day]]&lt;9,"Early",IF(Table1[[#This Row],[Ethanol Day]]&gt;16,"Late","Mid"))</f>
        <v>Early</v>
      </c>
      <c r="J38" t="s">
        <v>37</v>
      </c>
      <c r="K38" t="s">
        <v>37</v>
      </c>
      <c r="L38">
        <v>968</v>
      </c>
      <c r="M38">
        <v>1.7665972222222222</v>
      </c>
      <c r="N38">
        <f>Table1[[#This Row],[Hour4-Spk/sec]]-Table1[[#This Row],[Hour1-Spk/sec]]</f>
        <v>0.24833333333333374</v>
      </c>
      <c r="O38">
        <v>17.58954038808568</v>
      </c>
      <c r="P38">
        <v>1.2261111111111109</v>
      </c>
      <c r="Q38">
        <v>13.036733468861772</v>
      </c>
      <c r="R38">
        <v>2.2574999999999998</v>
      </c>
      <c r="S38">
        <v>22.915601858849904</v>
      </c>
      <c r="T38">
        <v>2.1083333333333334</v>
      </c>
      <c r="U38">
        <v>19.885267347474066</v>
      </c>
      <c r="V38">
        <v>1.4744444444444447</v>
      </c>
      <c r="W38">
        <v>14.382152294625314</v>
      </c>
      <c r="X38">
        <v>1.1633479072613302</v>
      </c>
      <c r="Y38">
        <v>0.57901921229974573</v>
      </c>
      <c r="Z38">
        <v>1.2261111111111109</v>
      </c>
      <c r="AA38">
        <v>92</v>
      </c>
      <c r="AB38">
        <v>2.2574999999999998</v>
      </c>
      <c r="AC38">
        <v>259</v>
      </c>
      <c r="AD38">
        <v>2.1083333333333334</v>
      </c>
      <c r="AE38">
        <v>249</v>
      </c>
      <c r="AF38">
        <v>1.4744444444444447</v>
      </c>
      <c r="AG38">
        <v>332</v>
      </c>
      <c r="AH38">
        <v>17.58954038808568</v>
      </c>
      <c r="AI38" s="1">
        <v>2.26629297412632</v>
      </c>
      <c r="AJ38">
        <v>2.7110549585043001E-2</v>
      </c>
      <c r="AK38">
        <f>1/Table1[[#This Row],[Avg MeanISIinBurst]]</f>
        <v>36.886009885675797</v>
      </c>
      <c r="AL38">
        <v>83.631659841487917</v>
      </c>
      <c r="AM38">
        <v>3.7313142491122997E-2</v>
      </c>
      <c r="AN38">
        <v>127.47338329018628</v>
      </c>
      <c r="AO38">
        <v>0.14798449612403103</v>
      </c>
      <c r="AP38" t="b">
        <v>1</v>
      </c>
      <c r="AQ38" t="b">
        <v>1</v>
      </c>
    </row>
    <row r="39" spans="1:43" x14ac:dyDescent="0.25">
      <c r="A39" t="s">
        <v>240</v>
      </c>
      <c r="B39" t="s">
        <v>96</v>
      </c>
      <c r="D39">
        <v>17</v>
      </c>
      <c r="E39">
        <v>5</v>
      </c>
      <c r="F39" t="s">
        <v>65</v>
      </c>
      <c r="G39" t="s">
        <v>36</v>
      </c>
      <c r="H39">
        <v>1</v>
      </c>
      <c r="I39" t="str">
        <f>IF(Table1[[#This Row],[Ethanol Day]]&lt;9,"Early",IF(Table1[[#This Row],[Ethanol Day]]&gt;16,"Late","Mid"))</f>
        <v>Early</v>
      </c>
      <c r="J39" t="s">
        <v>37</v>
      </c>
      <c r="K39" t="s">
        <v>37</v>
      </c>
      <c r="L39">
        <v>371</v>
      </c>
      <c r="M39">
        <v>0.73298611111111112</v>
      </c>
      <c r="N39">
        <f>Table1[[#This Row],[Hour4-Spk/sec]]-Table1[[#This Row],[Hour1-Spk/sec]]</f>
        <v>-0.42333333333333345</v>
      </c>
      <c r="O39">
        <v>18.730369469860438</v>
      </c>
      <c r="P39">
        <v>0.90638888888888902</v>
      </c>
      <c r="Q39">
        <v>19.950327218017762</v>
      </c>
      <c r="R39">
        <v>0.80638888888888882</v>
      </c>
      <c r="S39">
        <v>19.098303002223755</v>
      </c>
      <c r="T39">
        <v>0.73611111111111116</v>
      </c>
      <c r="U39">
        <v>22.361883664897491</v>
      </c>
      <c r="V39">
        <v>0.48305555555555557</v>
      </c>
      <c r="W39">
        <v>11.507695249423193</v>
      </c>
      <c r="X39">
        <v>1.3993583339224642</v>
      </c>
      <c r="Y39">
        <v>1.3380324782608697</v>
      </c>
      <c r="Z39">
        <v>0.90638888888888902</v>
      </c>
      <c r="AA39">
        <v>15</v>
      </c>
      <c r="AB39">
        <v>0.80638888888888882</v>
      </c>
      <c r="AC39">
        <v>44</v>
      </c>
      <c r="AD39">
        <v>0.73611111111111116</v>
      </c>
      <c r="AE39">
        <v>99</v>
      </c>
      <c r="AF39">
        <v>0.48305555555555557</v>
      </c>
      <c r="AG39">
        <v>140</v>
      </c>
      <c r="AH39">
        <v>18.730369469860438</v>
      </c>
      <c r="AI39" s="1">
        <v>2.6845493640163758</v>
      </c>
      <c r="AJ39">
        <v>2.6847479595261365E-2</v>
      </c>
      <c r="AK39">
        <f>1/Table1[[#This Row],[Avg MeanISIinBurst]]</f>
        <v>37.247444269461404</v>
      </c>
      <c r="AL39">
        <v>74.732362141454587</v>
      </c>
      <c r="AM39">
        <v>5.0043106202014923E-2</v>
      </c>
      <c r="AN39">
        <v>107.34253632137433</v>
      </c>
      <c r="AO39">
        <v>5.6666666666666685E-2</v>
      </c>
      <c r="AP39" t="b">
        <v>1</v>
      </c>
      <c r="AQ39" t="b">
        <v>1</v>
      </c>
    </row>
    <row r="40" spans="1:43" x14ac:dyDescent="0.25">
      <c r="A40" t="s">
        <v>240</v>
      </c>
      <c r="B40" t="s">
        <v>96</v>
      </c>
      <c r="D40">
        <v>17</v>
      </c>
      <c r="E40">
        <v>8</v>
      </c>
      <c r="F40" t="s">
        <v>72</v>
      </c>
      <c r="G40" t="s">
        <v>36</v>
      </c>
      <c r="H40">
        <v>1</v>
      </c>
      <c r="I40" t="str">
        <f>IF(Table1[[#This Row],[Ethanol Day]]&lt;9,"Early",IF(Table1[[#This Row],[Ethanol Day]]&gt;16,"Late","Mid"))</f>
        <v>Early</v>
      </c>
      <c r="J40" t="s">
        <v>40</v>
      </c>
      <c r="K40" t="s">
        <v>37</v>
      </c>
      <c r="L40">
        <v>371</v>
      </c>
      <c r="M40">
        <v>0.81607638888888889</v>
      </c>
      <c r="N40">
        <f>Table1[[#This Row],[Hour4-Spk/sec]]-Table1[[#This Row],[Hour1-Spk/sec]]</f>
        <v>-0.25555555555555576</v>
      </c>
      <c r="O40">
        <v>14.726832889320503</v>
      </c>
      <c r="P40">
        <v>0.99305555555555569</v>
      </c>
      <c r="Q40">
        <v>16.683466016311055</v>
      </c>
      <c r="R40">
        <v>0.76694444444444443</v>
      </c>
      <c r="S40">
        <v>13.879341779514268</v>
      </c>
      <c r="T40">
        <v>0.76680555555555563</v>
      </c>
      <c r="U40">
        <v>13.678455574295169</v>
      </c>
      <c r="V40">
        <v>0.73749999999999993</v>
      </c>
      <c r="W40">
        <v>14.549077515227188</v>
      </c>
      <c r="X40">
        <v>1.07791516819374</v>
      </c>
      <c r="Y40">
        <v>1.1969390774711326</v>
      </c>
      <c r="Z40">
        <v>0.99305555555555569</v>
      </c>
      <c r="AA40">
        <v>15</v>
      </c>
      <c r="AB40">
        <v>0.76694444444444443</v>
      </c>
      <c r="AC40">
        <v>44</v>
      </c>
      <c r="AD40">
        <v>0.76680555555555563</v>
      </c>
      <c r="AE40">
        <v>99</v>
      </c>
      <c r="AF40">
        <v>0.73749999999999993</v>
      </c>
      <c r="AG40">
        <v>140</v>
      </c>
      <c r="AH40">
        <v>14.726832889320503</v>
      </c>
      <c r="AI40">
        <v>2.1952355456729089</v>
      </c>
      <c r="AJ40">
        <v>1.968084481768784E-2</v>
      </c>
      <c r="AK40">
        <f>1/Table1[[#This Row],[Avg MeanISIinBurst]]</f>
        <v>50.810826936721043</v>
      </c>
      <c r="AL40">
        <v>137.01077496222686</v>
      </c>
      <c r="AM40">
        <v>2.4473514252417297E-2</v>
      </c>
      <c r="AN40">
        <v>219.77376187386031</v>
      </c>
      <c r="AO40">
        <v>5.5999999999999987E-2</v>
      </c>
      <c r="AP40" t="b">
        <v>1</v>
      </c>
      <c r="AQ40" t="b">
        <v>1</v>
      </c>
    </row>
    <row r="41" spans="1:43" x14ac:dyDescent="0.25">
      <c r="A41" t="s">
        <v>240</v>
      </c>
      <c r="B41" t="s">
        <v>96</v>
      </c>
      <c r="D41">
        <v>17</v>
      </c>
      <c r="E41">
        <v>6</v>
      </c>
      <c r="F41" t="s">
        <v>66</v>
      </c>
      <c r="G41" t="s">
        <v>36</v>
      </c>
      <c r="H41">
        <v>1</v>
      </c>
      <c r="I41" t="str">
        <f>IF(Table1[[#This Row],[Ethanol Day]]&lt;9,"Early",IF(Table1[[#This Row],[Ethanol Day]]&gt;16,"Late","Mid"))</f>
        <v>Early</v>
      </c>
      <c r="J41" t="s">
        <v>40</v>
      </c>
      <c r="K41" t="s">
        <v>42</v>
      </c>
      <c r="L41">
        <v>371</v>
      </c>
      <c r="M41">
        <v>3.1939078282828284</v>
      </c>
      <c r="N41">
        <f>Table1[[#This Row],[Hour4-Spk/sec]]-Table1[[#This Row],[Hour1-Spk/sec]]</f>
        <v>-1.0602020202020199</v>
      </c>
      <c r="O41">
        <v>29.904174933132825</v>
      </c>
      <c r="P41">
        <v>4.0811111111111105</v>
      </c>
      <c r="Q41">
        <v>37.308729336780118</v>
      </c>
      <c r="R41">
        <v>2.7547222222222221</v>
      </c>
      <c r="S41">
        <v>26.21931286111872</v>
      </c>
      <c r="T41">
        <v>2.9188888888888891</v>
      </c>
      <c r="U41">
        <v>27.64161228472506</v>
      </c>
      <c r="V41">
        <v>3.0209090909090905</v>
      </c>
      <c r="W41">
        <v>28.314578915068719</v>
      </c>
      <c r="X41">
        <v>1.1004071313001123</v>
      </c>
      <c r="Y41">
        <v>0.31197741458782358</v>
      </c>
      <c r="Z41">
        <v>4.0811111111111105</v>
      </c>
      <c r="AA41">
        <v>15</v>
      </c>
      <c r="AB41">
        <v>2.7547222222222221</v>
      </c>
      <c r="AC41">
        <v>44</v>
      </c>
      <c r="AD41">
        <v>2.9188888888888891</v>
      </c>
      <c r="AE41">
        <v>99</v>
      </c>
      <c r="AF41">
        <v>3.0209090909090905</v>
      </c>
      <c r="AG41">
        <v>140</v>
      </c>
      <c r="AH41">
        <v>29.904174933132825</v>
      </c>
      <c r="AI41">
        <v>2.504184467143435</v>
      </c>
      <c r="AJ41">
        <v>2.9074135022825447E-2</v>
      </c>
      <c r="AK41" s="35">
        <f>1/Table1[[#This Row],[Avg MeanISIinBurst]]</f>
        <v>34.394832355800872</v>
      </c>
      <c r="AL41">
        <v>91.390312813399618</v>
      </c>
      <c r="AM41">
        <v>4.9288371384283859E-2</v>
      </c>
      <c r="AN41">
        <v>113.8279803373259</v>
      </c>
      <c r="AO41">
        <v>0.39404255319148934</v>
      </c>
      <c r="AP41" t="b">
        <v>1</v>
      </c>
      <c r="AQ41" t="b">
        <v>1</v>
      </c>
    </row>
    <row r="42" spans="1:43" x14ac:dyDescent="0.25">
      <c r="A42" t="s">
        <v>240</v>
      </c>
      <c r="B42" t="s">
        <v>96</v>
      </c>
      <c r="D42">
        <v>17</v>
      </c>
      <c r="E42">
        <v>7</v>
      </c>
      <c r="F42" t="s">
        <v>97</v>
      </c>
      <c r="G42" t="s">
        <v>36</v>
      </c>
      <c r="H42">
        <v>1</v>
      </c>
      <c r="I42" t="str">
        <f>IF(Table1[[#This Row],[Ethanol Day]]&lt;9,"Early",IF(Table1[[#This Row],[Ethanol Day]]&gt;16,"Late","Mid"))</f>
        <v>Early</v>
      </c>
      <c r="J42" t="s">
        <v>37</v>
      </c>
      <c r="K42" t="s">
        <v>42</v>
      </c>
      <c r="L42">
        <v>371</v>
      </c>
      <c r="M42">
        <v>0.5066761363636364</v>
      </c>
      <c r="N42">
        <f>Table1[[#This Row],[Hour4-Spk/sec]]-Table1[[#This Row],[Hour1-Spk/sec]]</f>
        <v>-0.65023989898989909</v>
      </c>
      <c r="O42">
        <v>31.50669061982487</v>
      </c>
      <c r="P42">
        <v>0.87569444444444455</v>
      </c>
      <c r="Q42">
        <v>33.137276803151529</v>
      </c>
      <c r="R42">
        <v>0.49638888888888894</v>
      </c>
      <c r="S42">
        <v>40.685212730083016</v>
      </c>
      <c r="T42">
        <v>0.42916666666666664</v>
      </c>
      <c r="U42">
        <v>40.720456893258742</v>
      </c>
      <c r="V42">
        <v>0.22545454545454546</v>
      </c>
      <c r="W42">
        <v>9.811789836106918</v>
      </c>
      <c r="X42">
        <v>1.7446120112183714</v>
      </c>
      <c r="Y42">
        <v>1.7999532535089877</v>
      </c>
      <c r="Z42">
        <v>0.87569444444444455</v>
      </c>
      <c r="AA42">
        <v>15</v>
      </c>
      <c r="AB42">
        <v>0.49638888888888894</v>
      </c>
      <c r="AC42">
        <v>44</v>
      </c>
      <c r="AD42">
        <v>0.42916666666666664</v>
      </c>
      <c r="AE42">
        <v>99</v>
      </c>
      <c r="AF42">
        <v>0.22545454545454546</v>
      </c>
      <c r="AG42">
        <v>140</v>
      </c>
      <c r="AH42">
        <v>31.50669061982487</v>
      </c>
      <c r="AI42">
        <v>2.36322566230259</v>
      </c>
      <c r="AJ42">
        <v>1.7461517272888135E-2</v>
      </c>
      <c r="AK42">
        <f>1/Table1[[#This Row],[Avg MeanISIinBurst]]</f>
        <v>57.268791959600428</v>
      </c>
      <c r="AL42">
        <v>117.21885864896451</v>
      </c>
      <c r="AM42">
        <v>2.6267247182140151E-2</v>
      </c>
      <c r="AN42">
        <v>190.32928174138226</v>
      </c>
      <c r="AO42">
        <v>7.1884057971014506E-2</v>
      </c>
      <c r="AP42" t="b">
        <v>1</v>
      </c>
      <c r="AQ42" t="b">
        <v>1</v>
      </c>
    </row>
    <row r="43" spans="1:43" x14ac:dyDescent="0.25">
      <c r="A43" t="s">
        <v>240</v>
      </c>
      <c r="B43" t="s">
        <v>96</v>
      </c>
      <c r="D43">
        <v>17</v>
      </c>
      <c r="E43">
        <v>12</v>
      </c>
      <c r="F43" t="s">
        <v>99</v>
      </c>
      <c r="G43" t="s">
        <v>36</v>
      </c>
      <c r="H43">
        <v>1</v>
      </c>
      <c r="I43" t="str">
        <f>IF(Table1[[#This Row],[Ethanol Day]]&lt;9,"Early",IF(Table1[[#This Row],[Ethanol Day]]&gt;16,"Late","Mid"))</f>
        <v>Early</v>
      </c>
      <c r="J43" t="s">
        <v>37</v>
      </c>
      <c r="K43" t="s">
        <v>37</v>
      </c>
      <c r="L43">
        <v>371</v>
      </c>
      <c r="M43">
        <v>0.62329861111111107</v>
      </c>
      <c r="N43">
        <f>Table1[[#This Row],[Hour4-Spk/sec]]-Table1[[#This Row],[Hour1-Spk/sec]]</f>
        <v>-1.9999999999999907E-2</v>
      </c>
      <c r="O43">
        <v>8.6421894854703094</v>
      </c>
      <c r="P43">
        <v>0.5363888888888888</v>
      </c>
      <c r="Q43">
        <v>8.9080788251354637</v>
      </c>
      <c r="R43">
        <v>0.68777777777777771</v>
      </c>
      <c r="S43">
        <v>7.8677986620210172</v>
      </c>
      <c r="T43">
        <v>0.75263888888888897</v>
      </c>
      <c r="U43">
        <v>10.379678580047241</v>
      </c>
      <c r="V43">
        <v>0.5163888888888889</v>
      </c>
      <c r="W43">
        <v>7.3890301165261381</v>
      </c>
      <c r="X43">
        <v>1.1330757207331761</v>
      </c>
      <c r="Y43">
        <v>1.5860981474449387</v>
      </c>
      <c r="Z43">
        <v>0.5363888888888888</v>
      </c>
      <c r="AA43">
        <v>15</v>
      </c>
      <c r="AB43">
        <v>0.68777777777777771</v>
      </c>
      <c r="AC43">
        <v>44</v>
      </c>
      <c r="AD43">
        <v>0.75263888888888897</v>
      </c>
      <c r="AE43">
        <v>99</v>
      </c>
      <c r="AF43">
        <v>0.5163888888888889</v>
      </c>
      <c r="AG43">
        <v>140</v>
      </c>
      <c r="AH43">
        <v>8.6421894854703094</v>
      </c>
      <c r="AI43" s="1">
        <v>2.1459200984200981</v>
      </c>
      <c r="AJ43">
        <v>2.568091764870931E-2</v>
      </c>
      <c r="AK43">
        <f>1/Table1[[#This Row],[Avg MeanISIinBurst]]</f>
        <v>38.939418508289123</v>
      </c>
      <c r="AL43">
        <v>74.744677032705013</v>
      </c>
      <c r="AM43">
        <v>3.0630251109992724E-2</v>
      </c>
      <c r="AN43">
        <v>122.21192801685098</v>
      </c>
      <c r="AO43">
        <v>2.614814814814816E-2</v>
      </c>
      <c r="AP43" t="b">
        <v>1</v>
      </c>
      <c r="AQ43" t="b">
        <v>1</v>
      </c>
    </row>
    <row r="44" spans="1:43" x14ac:dyDescent="0.25">
      <c r="A44" t="s">
        <v>240</v>
      </c>
      <c r="B44" t="s">
        <v>96</v>
      </c>
      <c r="D44">
        <v>17</v>
      </c>
      <c r="E44">
        <v>9</v>
      </c>
      <c r="F44" t="s">
        <v>98</v>
      </c>
      <c r="G44" t="s">
        <v>36</v>
      </c>
      <c r="H44">
        <v>1</v>
      </c>
      <c r="I44" t="str">
        <f>IF(Table1[[#This Row],[Ethanol Day]]&lt;9,"Early",IF(Table1[[#This Row],[Ethanol Day]]&gt;16,"Late","Mid"))</f>
        <v>Early</v>
      </c>
      <c r="J44" t="s">
        <v>37</v>
      </c>
      <c r="K44" t="s">
        <v>42</v>
      </c>
      <c r="L44">
        <v>371</v>
      </c>
      <c r="M44">
        <v>0.24390151515151517</v>
      </c>
      <c r="N44">
        <f>Table1[[#This Row],[Hour4-Spk/sec]]-Table1[[#This Row],[Hour1-Spk/sec]]</f>
        <v>-0.14189393939393941</v>
      </c>
      <c r="O44">
        <v>49.847694028879928</v>
      </c>
      <c r="P44">
        <v>0.32083333333333336</v>
      </c>
      <c r="Q44">
        <v>55.940934666558654</v>
      </c>
      <c r="R44">
        <v>0.22777777777777775</v>
      </c>
      <c r="S44">
        <v>49.860242416028292</v>
      </c>
      <c r="T44">
        <v>0.24805555555555561</v>
      </c>
      <c r="U44">
        <v>47.875085517008912</v>
      </c>
      <c r="V44">
        <v>0.17893939393939395</v>
      </c>
      <c r="W44">
        <v>44.119002219969389</v>
      </c>
      <c r="X44">
        <v>2.9762931512535498</v>
      </c>
      <c r="Y44">
        <v>3.375224583815029</v>
      </c>
      <c r="Z44">
        <v>0.32083333333333336</v>
      </c>
      <c r="AA44">
        <v>15</v>
      </c>
      <c r="AB44">
        <v>0.22777777777777775</v>
      </c>
      <c r="AC44">
        <v>44</v>
      </c>
      <c r="AD44">
        <v>0.24805555555555561</v>
      </c>
      <c r="AE44">
        <v>99</v>
      </c>
      <c r="AF44">
        <v>0.17893939393939395</v>
      </c>
      <c r="AG44">
        <v>140</v>
      </c>
      <c r="AH44">
        <v>49.847694028879928</v>
      </c>
      <c r="AI44">
        <v>2.5064103995810116</v>
      </c>
      <c r="AJ44">
        <v>1.2018527223064344E-2</v>
      </c>
      <c r="AK44">
        <f>1/Table1[[#This Row],[Avg MeanISIinBurst]]</f>
        <v>83.204870400504163</v>
      </c>
      <c r="AL44">
        <v>210.60448597765426</v>
      </c>
      <c r="AM44">
        <v>2.2992488601244501E-2</v>
      </c>
      <c r="AN44">
        <v>317.42790123810488</v>
      </c>
      <c r="AO44">
        <v>4.9922480620155044E-2</v>
      </c>
      <c r="AP44" t="b">
        <v>1</v>
      </c>
      <c r="AQ44" t="b">
        <v>1</v>
      </c>
    </row>
    <row r="45" spans="1:43" x14ac:dyDescent="0.25">
      <c r="A45" t="s">
        <v>240</v>
      </c>
      <c r="B45" t="s">
        <v>96</v>
      </c>
      <c r="D45">
        <v>17</v>
      </c>
      <c r="E45">
        <v>11</v>
      </c>
      <c r="F45" t="s">
        <v>74</v>
      </c>
      <c r="G45" t="s">
        <v>36</v>
      </c>
      <c r="H45">
        <v>1</v>
      </c>
      <c r="I45" t="str">
        <f>IF(Table1[[#This Row],[Ethanol Day]]&lt;9,"Early",IF(Table1[[#This Row],[Ethanol Day]]&gt;16,"Late","Mid"))</f>
        <v>Early</v>
      </c>
      <c r="J45" t="s">
        <v>40</v>
      </c>
      <c r="K45" t="s">
        <v>42</v>
      </c>
      <c r="L45">
        <v>371</v>
      </c>
      <c r="M45">
        <v>1.6761237373737374</v>
      </c>
      <c r="N45">
        <f>Table1[[#This Row],[Hour4-Spk/sec]]-Table1[[#This Row],[Hour1-Spk/sec]]</f>
        <v>-0.51383838383838421</v>
      </c>
      <c r="O45">
        <v>18.131583652221234</v>
      </c>
      <c r="P45">
        <v>2.2477777777777779</v>
      </c>
      <c r="Q45">
        <v>24.464930616768566</v>
      </c>
      <c r="R45">
        <v>1.3277777777777777</v>
      </c>
      <c r="S45">
        <v>13.422776607601756</v>
      </c>
      <c r="T45">
        <v>1.3950000000000002</v>
      </c>
      <c r="U45">
        <v>14.709286875363004</v>
      </c>
      <c r="V45">
        <v>1.7339393939393937</v>
      </c>
      <c r="W45">
        <v>19.946662202851865</v>
      </c>
      <c r="X45">
        <v>1.1255514204694679</v>
      </c>
      <c r="Y45">
        <v>0.58354730072246841</v>
      </c>
      <c r="Z45">
        <v>2.2477777777777779</v>
      </c>
      <c r="AA45">
        <v>15</v>
      </c>
      <c r="AB45">
        <v>1.3277777777777777</v>
      </c>
      <c r="AC45">
        <v>44</v>
      </c>
      <c r="AD45">
        <v>1.3950000000000002</v>
      </c>
      <c r="AE45">
        <v>99</v>
      </c>
      <c r="AF45">
        <v>1.7339393939393937</v>
      </c>
      <c r="AG45">
        <v>140</v>
      </c>
      <c r="AH45">
        <v>18.131583652221234</v>
      </c>
      <c r="AI45">
        <v>2.2369473881971373</v>
      </c>
      <c r="AJ45">
        <v>2.7091574761480133E-2</v>
      </c>
      <c r="AK45" s="35">
        <f>1/Table1[[#This Row],[Avg MeanISIinBurst]]</f>
        <v>36.91184468987899</v>
      </c>
      <c r="AL45">
        <v>77.483737286482551</v>
      </c>
      <c r="AM45">
        <v>3.6182653892856145E-2</v>
      </c>
      <c r="AN45">
        <v>124.85173839127326</v>
      </c>
      <c r="AO45">
        <v>0.1454074074074074</v>
      </c>
      <c r="AP45" t="b">
        <v>1</v>
      </c>
      <c r="AQ45" t="b">
        <v>1</v>
      </c>
    </row>
    <row r="46" spans="1:43" x14ac:dyDescent="0.25">
      <c r="A46" t="s">
        <v>243</v>
      </c>
      <c r="B46" t="s">
        <v>92</v>
      </c>
      <c r="C46" t="s">
        <v>135</v>
      </c>
      <c r="D46">
        <v>15</v>
      </c>
      <c r="E46">
        <v>2</v>
      </c>
      <c r="F46" t="s">
        <v>70</v>
      </c>
      <c r="G46" t="s">
        <v>36</v>
      </c>
      <c r="H46">
        <v>1</v>
      </c>
      <c r="I46" t="str">
        <f>IF(Table1[[#This Row],[Ethanol Day]]&lt;9,"Early",IF(Table1[[#This Row],[Ethanol Day]]&gt;16,"Late","Mid"))</f>
        <v>Early</v>
      </c>
      <c r="J46" t="s">
        <v>42</v>
      </c>
      <c r="K46" t="s">
        <v>37</v>
      </c>
      <c r="L46">
        <v>911</v>
      </c>
      <c r="M46">
        <v>0.3285763888888889</v>
      </c>
      <c r="N46">
        <f>Table1[[#This Row],[Hour4-Spk/sec]]-Table1[[#This Row],[Hour1-Spk/sec]]</f>
        <v>-6.0833333333333239E-2</v>
      </c>
      <c r="O46">
        <v>11.198511298316541</v>
      </c>
      <c r="P46">
        <v>0.35805555555555552</v>
      </c>
      <c r="Q46">
        <v>12.886254182152681</v>
      </c>
      <c r="R46">
        <v>0.2951388888888889</v>
      </c>
      <c r="S46">
        <v>11.406221217224111</v>
      </c>
      <c r="T46">
        <v>0.36388888888888887</v>
      </c>
      <c r="U46">
        <v>10.209559418099623</v>
      </c>
      <c r="V46">
        <v>0.29722222222222228</v>
      </c>
      <c r="W46">
        <v>10.138579204531922</v>
      </c>
      <c r="X46">
        <v>1.4033222833760928</v>
      </c>
      <c r="Y46">
        <v>3.0007011286332714</v>
      </c>
      <c r="Z46">
        <v>0.35805555555555552</v>
      </c>
      <c r="AA46">
        <v>108</v>
      </c>
      <c r="AB46">
        <v>0.2951388888888889</v>
      </c>
      <c r="AC46">
        <v>86</v>
      </c>
      <c r="AD46">
        <v>0.36388888888888887</v>
      </c>
      <c r="AE46">
        <v>643</v>
      </c>
      <c r="AF46">
        <v>0.29722222222222228</v>
      </c>
      <c r="AG46">
        <v>73</v>
      </c>
      <c r="AH46">
        <v>11.198511298316541</v>
      </c>
      <c r="AI46">
        <v>2.2961219336219338</v>
      </c>
      <c r="AJ46">
        <v>2.8744478468786503E-2</v>
      </c>
      <c r="AK46">
        <f>1/Table1[[#This Row],[Avg MeanISIinBurst]]</f>
        <v>34.789290092213548</v>
      </c>
      <c r="AL46">
        <v>70.306659296315203</v>
      </c>
      <c r="AM46">
        <v>4.1063593975449578E-2</v>
      </c>
      <c r="AN46">
        <v>115.4084276975364</v>
      </c>
      <c r="AO46">
        <v>1.6444444444444449E-2</v>
      </c>
      <c r="AP46" t="b">
        <v>1</v>
      </c>
      <c r="AQ46" t="b">
        <v>1</v>
      </c>
    </row>
    <row r="47" spans="1:43" x14ac:dyDescent="0.25">
      <c r="A47" t="s">
        <v>240</v>
      </c>
      <c r="B47" t="s">
        <v>94</v>
      </c>
      <c r="D47">
        <v>16</v>
      </c>
      <c r="E47">
        <v>8</v>
      </c>
      <c r="F47" t="s">
        <v>75</v>
      </c>
      <c r="G47" t="s">
        <v>36</v>
      </c>
      <c r="H47">
        <v>6</v>
      </c>
      <c r="I47" t="str">
        <f>IF(Table1[[#This Row],[Ethanol Day]]&lt;9,"Early",IF(Table1[[#This Row],[Ethanol Day]]&gt;16,"Late","Mid"))</f>
        <v>Early</v>
      </c>
      <c r="J47" t="s">
        <v>37</v>
      </c>
      <c r="K47" t="s">
        <v>37</v>
      </c>
      <c r="L47">
        <v>968</v>
      </c>
      <c r="M47">
        <v>0.7667708333333334</v>
      </c>
      <c r="N47">
        <f>Table1[[#This Row],[Hour4-Spk/sec]]-Table1[[#This Row],[Hour1-Spk/sec]]</f>
        <v>1.4958333333333336</v>
      </c>
      <c r="O47">
        <v>9.6065625078013923</v>
      </c>
      <c r="P47">
        <v>0.33916666666666662</v>
      </c>
      <c r="Q47">
        <v>5.0940341257212767</v>
      </c>
      <c r="R47">
        <v>0.31902777777777785</v>
      </c>
      <c r="S47">
        <v>5.1751783721776192</v>
      </c>
      <c r="T47">
        <v>0.573888888888889</v>
      </c>
      <c r="U47">
        <v>8.5644028403797545</v>
      </c>
      <c r="V47">
        <v>1.8350000000000002</v>
      </c>
      <c r="W47">
        <v>19.694753230552191</v>
      </c>
      <c r="X47">
        <v>1.6962800989906881</v>
      </c>
      <c r="Y47">
        <v>1.3220441359447002</v>
      </c>
      <c r="Z47">
        <v>0.33916666666666662</v>
      </c>
      <c r="AA47">
        <v>92</v>
      </c>
      <c r="AB47">
        <v>0.31902777777777785</v>
      </c>
      <c r="AC47">
        <v>259</v>
      </c>
      <c r="AD47">
        <v>0.573888888888889</v>
      </c>
      <c r="AE47">
        <v>249</v>
      </c>
      <c r="AF47">
        <v>1.8350000000000002</v>
      </c>
      <c r="AG47">
        <v>332</v>
      </c>
      <c r="AH47">
        <v>9.6065625078013923</v>
      </c>
      <c r="AI47" s="1">
        <v>2.119402061267428</v>
      </c>
      <c r="AJ47">
        <v>2.7662316153564896E-2</v>
      </c>
      <c r="AK47">
        <f>1/Table1[[#This Row],[Avg MeanISIinBurst]]</f>
        <v>36.150262850319137</v>
      </c>
      <c r="AL47">
        <v>66.81573414699595</v>
      </c>
      <c r="AM47">
        <v>3.2208353102456913E-2</v>
      </c>
      <c r="AN47">
        <v>113.86215932863777</v>
      </c>
      <c r="AO47">
        <v>5.1777777777777777E-2</v>
      </c>
      <c r="AP47" t="b">
        <v>1</v>
      </c>
      <c r="AQ47" t="b">
        <v>1</v>
      </c>
    </row>
    <row r="48" spans="1:43" x14ac:dyDescent="0.25">
      <c r="A48" t="s">
        <v>240</v>
      </c>
      <c r="B48" t="s">
        <v>94</v>
      </c>
      <c r="D48">
        <v>16</v>
      </c>
      <c r="E48">
        <v>4</v>
      </c>
      <c r="F48" t="s">
        <v>72</v>
      </c>
      <c r="G48" t="s">
        <v>36</v>
      </c>
      <c r="H48">
        <v>6</v>
      </c>
      <c r="I48" t="str">
        <f>IF(Table1[[#This Row],[Ethanol Day]]&lt;9,"Early",IF(Table1[[#This Row],[Ethanol Day]]&gt;16,"Late","Mid"))</f>
        <v>Early</v>
      </c>
      <c r="J48" t="s">
        <v>37</v>
      </c>
      <c r="K48" t="s">
        <v>42</v>
      </c>
      <c r="L48">
        <v>968</v>
      </c>
      <c r="M48">
        <v>1.6291224747474746</v>
      </c>
      <c r="N48">
        <f>Table1[[#This Row],[Hour4-Spk/sec]]-Table1[[#This Row],[Hour1-Spk/sec]]</f>
        <v>-1.7398989898990358E-2</v>
      </c>
      <c r="O48">
        <v>17.291492595707119</v>
      </c>
      <c r="P48">
        <v>1.4952777777777779</v>
      </c>
      <c r="Q48">
        <v>16.022887091036633</v>
      </c>
      <c r="R48">
        <v>1.8238888888888889</v>
      </c>
      <c r="S48">
        <v>18.307005796313991</v>
      </c>
      <c r="T48">
        <v>1.7194444444444443</v>
      </c>
      <c r="U48">
        <v>18.061884896273462</v>
      </c>
      <c r="V48">
        <v>1.4778787878787876</v>
      </c>
      <c r="W48">
        <v>16.797200990482878</v>
      </c>
      <c r="X48">
        <v>1.0558169986906945</v>
      </c>
      <c r="Y48">
        <v>0.60975847286558149</v>
      </c>
      <c r="Z48">
        <v>1.4952777777777779</v>
      </c>
      <c r="AA48">
        <v>92</v>
      </c>
      <c r="AB48">
        <v>1.8238888888888889</v>
      </c>
      <c r="AC48">
        <v>259</v>
      </c>
      <c r="AD48">
        <v>1.7194444444444443</v>
      </c>
      <c r="AE48">
        <v>249</v>
      </c>
      <c r="AF48">
        <v>1.4778787878787876</v>
      </c>
      <c r="AG48">
        <v>332</v>
      </c>
      <c r="AH48">
        <v>17.291492595707119</v>
      </c>
      <c r="AI48">
        <v>2.2381738510608229</v>
      </c>
      <c r="AJ48">
        <v>2.5959066520325917E-2</v>
      </c>
      <c r="AK48">
        <f>1/Table1[[#This Row],[Avg MeanISIinBurst]]</f>
        <v>38.522186428275504</v>
      </c>
      <c r="AL48">
        <v>93.15686454653634</v>
      </c>
      <c r="AM48">
        <v>3.5025368751307677E-2</v>
      </c>
      <c r="AN48">
        <v>148.2977519424837</v>
      </c>
      <c r="AO48">
        <v>0.12623188405797101</v>
      </c>
      <c r="AP48" t="b">
        <v>1</v>
      </c>
      <c r="AQ48" t="b">
        <v>1</v>
      </c>
    </row>
    <row r="49" spans="1:43" x14ac:dyDescent="0.25">
      <c r="A49" t="s">
        <v>240</v>
      </c>
      <c r="B49" t="s">
        <v>94</v>
      </c>
      <c r="D49">
        <v>16</v>
      </c>
      <c r="E49">
        <v>5</v>
      </c>
      <c r="F49" t="s">
        <v>73</v>
      </c>
      <c r="G49" t="s">
        <v>36</v>
      </c>
      <c r="H49">
        <v>6</v>
      </c>
      <c r="I49" t="str">
        <f>IF(Table1[[#This Row],[Ethanol Day]]&lt;9,"Early",IF(Table1[[#This Row],[Ethanol Day]]&gt;16,"Late","Mid"))</f>
        <v>Early</v>
      </c>
      <c r="J49" t="s">
        <v>40</v>
      </c>
      <c r="K49" t="s">
        <v>42</v>
      </c>
      <c r="L49">
        <v>968</v>
      </c>
      <c r="M49">
        <v>5.7412405303030303</v>
      </c>
      <c r="N49">
        <f>Table1[[#This Row],[Hour4-Spk/sec]]-Table1[[#This Row],[Hour1-Spk/sec]]</f>
        <v>1.8085732323232317</v>
      </c>
      <c r="O49">
        <v>50.889390777777869</v>
      </c>
      <c r="P49">
        <v>5.8759722222222228</v>
      </c>
      <c r="Q49">
        <v>51.143200207578275</v>
      </c>
      <c r="R49">
        <v>4.1263888888888891</v>
      </c>
      <c r="S49">
        <v>41.714497249787506</v>
      </c>
      <c r="T49">
        <v>5.2780555555555564</v>
      </c>
      <c r="U49">
        <v>49.519294577398519</v>
      </c>
      <c r="V49">
        <v>7.6845454545454546</v>
      </c>
      <c r="W49">
        <v>62.13920650619901</v>
      </c>
      <c r="X49">
        <v>1.198917604028759</v>
      </c>
      <c r="Y49">
        <v>0.17355112274272169</v>
      </c>
      <c r="Z49">
        <v>5.8759722222222228</v>
      </c>
      <c r="AA49">
        <v>92</v>
      </c>
      <c r="AB49">
        <v>4.1263888888888891</v>
      </c>
      <c r="AC49">
        <v>259</v>
      </c>
      <c r="AD49">
        <v>5.2780555555555564</v>
      </c>
      <c r="AE49">
        <v>249</v>
      </c>
      <c r="AF49">
        <v>7.6845454545454546</v>
      </c>
      <c r="AG49">
        <v>332</v>
      </c>
      <c r="AH49">
        <v>50.889390777777869</v>
      </c>
      <c r="AI49">
        <v>3.2840606059492359</v>
      </c>
      <c r="AJ49">
        <v>2.9167257934189294E-2</v>
      </c>
      <c r="AK49" s="35">
        <f>1/Table1[[#This Row],[Avg MeanISIinBurst]]</f>
        <v>34.285019258797703</v>
      </c>
      <c r="AL49">
        <v>139.12980120789919</v>
      </c>
      <c r="AM49">
        <v>7.5046764420845666E-2</v>
      </c>
      <c r="AN49">
        <v>107.32100893653237</v>
      </c>
      <c r="AO49">
        <v>0.88992753623188436</v>
      </c>
      <c r="AP49" t="b">
        <v>1</v>
      </c>
      <c r="AQ49" t="b">
        <v>1</v>
      </c>
    </row>
    <row r="50" spans="1:43" x14ac:dyDescent="0.25">
      <c r="A50" t="s">
        <v>240</v>
      </c>
      <c r="B50" t="s">
        <v>94</v>
      </c>
      <c r="D50">
        <v>16</v>
      </c>
      <c r="E50">
        <v>10</v>
      </c>
      <c r="F50" t="s">
        <v>95</v>
      </c>
      <c r="G50" t="s">
        <v>36</v>
      </c>
      <c r="H50">
        <v>6</v>
      </c>
      <c r="I50" t="str">
        <f>IF(Table1[[#This Row],[Ethanol Day]]&lt;9,"Early",IF(Table1[[#This Row],[Ethanol Day]]&gt;16,"Late","Mid"))</f>
        <v>Early</v>
      </c>
      <c r="J50" t="s">
        <v>37</v>
      </c>
      <c r="K50" t="s">
        <v>37</v>
      </c>
      <c r="L50">
        <v>968</v>
      </c>
      <c r="M50">
        <v>0.14114583333333333</v>
      </c>
      <c r="N50">
        <f>Table1[[#This Row],[Hour4-Spk/sec]]-Table1[[#This Row],[Hour1-Spk/sec]]</f>
        <v>-7.7777777777778279E-3</v>
      </c>
      <c r="O50">
        <v>9.6133263340557207</v>
      </c>
      <c r="P50">
        <v>0.15055555555555558</v>
      </c>
      <c r="Q50">
        <v>7.4869227679481298</v>
      </c>
      <c r="R50">
        <v>0.1348611111111111</v>
      </c>
      <c r="S50">
        <v>9.4031099262713234</v>
      </c>
      <c r="T50">
        <v>0.13638888888888887</v>
      </c>
      <c r="U50">
        <v>9.5052634277885364</v>
      </c>
      <c r="V50">
        <v>0.14277777777777775</v>
      </c>
      <c r="W50">
        <v>12.504902508689852</v>
      </c>
      <c r="X50">
        <v>1.2420192219857646</v>
      </c>
      <c r="Y50">
        <v>6.7641667845355959</v>
      </c>
      <c r="Z50">
        <v>0.15055555555555558</v>
      </c>
      <c r="AA50">
        <v>92</v>
      </c>
      <c r="AB50">
        <v>0.1348611111111111</v>
      </c>
      <c r="AC50">
        <v>259</v>
      </c>
      <c r="AD50">
        <v>0.13638888888888887</v>
      </c>
      <c r="AE50">
        <v>249</v>
      </c>
      <c r="AF50">
        <v>0.14277777777777775</v>
      </c>
      <c r="AG50">
        <v>332</v>
      </c>
      <c r="AH50">
        <v>9.6133263340557207</v>
      </c>
      <c r="AI50" s="1">
        <v>2.1423423423423422</v>
      </c>
      <c r="AJ50">
        <v>2.1555574324324322E-2</v>
      </c>
      <c r="AK50">
        <f>1/Table1[[#This Row],[Avg MeanISIinBurst]]</f>
        <v>46.391712183309963</v>
      </c>
      <c r="AL50">
        <v>82.559332310237949</v>
      </c>
      <c r="AM50">
        <v>2.5726351351317026E-2</v>
      </c>
      <c r="AN50">
        <v>150.10899647217488</v>
      </c>
      <c r="AO50">
        <v>6.5909090909090891E-3</v>
      </c>
      <c r="AP50" t="b">
        <v>1</v>
      </c>
      <c r="AQ50" t="b">
        <v>1</v>
      </c>
    </row>
    <row r="51" spans="1:43" x14ac:dyDescent="0.25">
      <c r="A51" t="s">
        <v>240</v>
      </c>
      <c r="B51" t="s">
        <v>94</v>
      </c>
      <c r="D51">
        <v>16</v>
      </c>
      <c r="E51">
        <v>11</v>
      </c>
      <c r="F51" t="s">
        <v>93</v>
      </c>
      <c r="G51" t="s">
        <v>36</v>
      </c>
      <c r="H51">
        <v>6</v>
      </c>
      <c r="I51" t="str">
        <f>IF(Table1[[#This Row],[Ethanol Day]]&lt;9,"Early",IF(Table1[[#This Row],[Ethanol Day]]&gt;16,"Late","Mid"))</f>
        <v>Early</v>
      </c>
      <c r="J51" t="s">
        <v>37</v>
      </c>
      <c r="K51" t="s">
        <v>37</v>
      </c>
      <c r="L51">
        <v>968</v>
      </c>
      <c r="M51">
        <v>1.806527777777778</v>
      </c>
      <c r="N51">
        <f>Table1[[#This Row],[Hour4-Spk/sec]]-Table1[[#This Row],[Hour1-Spk/sec]]</f>
        <v>-0.27138888888888868</v>
      </c>
      <c r="O51">
        <v>67.859890878929718</v>
      </c>
      <c r="P51">
        <v>1.7283333333333333</v>
      </c>
      <c r="Q51">
        <v>68.426188662706878</v>
      </c>
      <c r="R51">
        <v>2.1156944444444448</v>
      </c>
      <c r="S51">
        <v>69.124387543674843</v>
      </c>
      <c r="T51">
        <v>1.925138888888889</v>
      </c>
      <c r="U51">
        <v>67.698487312314157</v>
      </c>
      <c r="V51">
        <v>1.4569444444444446</v>
      </c>
      <c r="W51">
        <v>65.966931130454583</v>
      </c>
      <c r="X51">
        <v>5.2927113447874374</v>
      </c>
      <c r="Y51">
        <v>0.56771624450864766</v>
      </c>
      <c r="Z51">
        <v>1.7283333333333333</v>
      </c>
      <c r="AA51">
        <v>92</v>
      </c>
      <c r="AB51">
        <v>2.1156944444444448</v>
      </c>
      <c r="AC51">
        <v>259</v>
      </c>
      <c r="AD51">
        <v>1.925138888888889</v>
      </c>
      <c r="AE51">
        <v>249</v>
      </c>
      <c r="AF51">
        <v>1.4569444444444446</v>
      </c>
      <c r="AG51">
        <v>332</v>
      </c>
      <c r="AH51">
        <v>67.859890878929718</v>
      </c>
      <c r="AI51" s="1">
        <v>3.5391274889110345</v>
      </c>
      <c r="AJ51">
        <v>2.064650153604429E-2</v>
      </c>
      <c r="AK51">
        <f>1/Table1[[#This Row],[Avg MeanISIinBurst]]</f>
        <v>48.434355731125585</v>
      </c>
      <c r="AL51">
        <v>112.55308430107408</v>
      </c>
      <c r="AM51">
        <v>5.5959360413245944E-2</v>
      </c>
      <c r="AN51">
        <v>116.69988975918773</v>
      </c>
      <c r="AO51">
        <v>0.34522727272727277</v>
      </c>
      <c r="AP51" t="b">
        <v>1</v>
      </c>
      <c r="AQ51" t="b">
        <v>1</v>
      </c>
    </row>
    <row r="52" spans="1:43" x14ac:dyDescent="0.25">
      <c r="A52" t="s">
        <v>244</v>
      </c>
      <c r="B52" t="s">
        <v>84</v>
      </c>
      <c r="C52" t="s">
        <v>135</v>
      </c>
      <c r="D52">
        <v>14</v>
      </c>
      <c r="E52">
        <v>3</v>
      </c>
      <c r="F52" t="s">
        <v>65</v>
      </c>
      <c r="G52" t="s">
        <v>36</v>
      </c>
      <c r="H52">
        <v>1</v>
      </c>
      <c r="I52" t="str">
        <f>IF(Table1[[#This Row],[Ethanol Day]]&lt;9,"Early",IF(Table1[[#This Row],[Ethanol Day]]&gt;16,"Late","Mid"))</f>
        <v>Early</v>
      </c>
      <c r="J52" t="s">
        <v>37</v>
      </c>
      <c r="K52" t="s">
        <v>37</v>
      </c>
      <c r="L52">
        <v>24</v>
      </c>
      <c r="M52">
        <v>1.2806249999999999</v>
      </c>
      <c r="N52">
        <f>Table1[[#This Row],[Hour4-Spk/sec]]-Table1[[#This Row],[Hour1-Spk/sec]]</f>
        <v>-2.2083333333333455E-2</v>
      </c>
      <c r="O52">
        <v>14.94117442888413</v>
      </c>
      <c r="P52">
        <v>1.3933333333333333</v>
      </c>
      <c r="Q52">
        <v>14.683973523017414</v>
      </c>
      <c r="R52">
        <v>0.93416666666666659</v>
      </c>
      <c r="S52">
        <v>11.698573535916639</v>
      </c>
      <c r="T52">
        <v>1.4237500000000001</v>
      </c>
      <c r="U52">
        <v>18.45554765018986</v>
      </c>
      <c r="V52">
        <v>1.3712499999999999</v>
      </c>
      <c r="W52">
        <v>15.244766806306645</v>
      </c>
      <c r="X52">
        <v>1.1417111203025818</v>
      </c>
      <c r="Y52">
        <v>0.76859645268488241</v>
      </c>
      <c r="Z52">
        <v>1.3933333333333333</v>
      </c>
      <c r="AA52">
        <v>17</v>
      </c>
      <c r="AB52">
        <v>0.93416666666666659</v>
      </c>
      <c r="AC52">
        <v>6</v>
      </c>
      <c r="AD52">
        <v>1.4237500000000001</v>
      </c>
      <c r="AE52">
        <v>0</v>
      </c>
      <c r="AF52">
        <v>1.3712499999999999</v>
      </c>
      <c r="AG52">
        <v>0</v>
      </c>
      <c r="AH52">
        <v>14.94117442888413</v>
      </c>
      <c r="AI52" s="1">
        <v>2.2642538728505781</v>
      </c>
      <c r="AJ52">
        <v>2.6481572568350292E-2</v>
      </c>
      <c r="AK52">
        <f>1/Table1[[#This Row],[Avg MeanISIinBurst]]</f>
        <v>37.7621078740301</v>
      </c>
      <c r="AL52">
        <v>88.715105110623441</v>
      </c>
      <c r="AM52">
        <v>3.5998967841827635E-2</v>
      </c>
      <c r="AN52">
        <v>126.42086019739786</v>
      </c>
      <c r="AO52">
        <v>8.9565217391304353E-2</v>
      </c>
      <c r="AP52" t="b">
        <v>1</v>
      </c>
      <c r="AQ52" t="b">
        <v>1</v>
      </c>
    </row>
    <row r="53" spans="1:43" x14ac:dyDescent="0.25">
      <c r="A53" t="s">
        <v>243</v>
      </c>
      <c r="B53" t="s">
        <v>92</v>
      </c>
      <c r="D53">
        <v>15</v>
      </c>
      <c r="E53">
        <v>7</v>
      </c>
      <c r="F53" t="s">
        <v>83</v>
      </c>
      <c r="G53" t="s">
        <v>36</v>
      </c>
      <c r="H53">
        <v>1</v>
      </c>
      <c r="I53" t="str">
        <f>IF(Table1[[#This Row],[Ethanol Day]]&lt;9,"Early",IF(Table1[[#This Row],[Ethanol Day]]&gt;16,"Late","Mid"))</f>
        <v>Early</v>
      </c>
      <c r="J53" t="s">
        <v>37</v>
      </c>
      <c r="K53" t="s">
        <v>37</v>
      </c>
      <c r="L53">
        <v>911</v>
      </c>
      <c r="M53">
        <v>1.0317361111111112</v>
      </c>
      <c r="N53">
        <f>Table1[[#This Row],[Hour4-Spk/sec]]-Table1[[#This Row],[Hour1-Spk/sec]]</f>
        <v>-0.50083333333333335</v>
      </c>
      <c r="O53">
        <v>46.023784328523426</v>
      </c>
      <c r="P53">
        <v>1.0050000000000001</v>
      </c>
      <c r="Q53">
        <v>41.588176940231413</v>
      </c>
      <c r="R53">
        <v>1.4311111111111112</v>
      </c>
      <c r="S53">
        <v>55.829291545269911</v>
      </c>
      <c r="T53">
        <v>1.1866666666666668</v>
      </c>
      <c r="U53">
        <v>53.175305876838785</v>
      </c>
      <c r="V53">
        <v>0.50416666666666676</v>
      </c>
      <c r="W53">
        <v>33.502362951753589</v>
      </c>
      <c r="X53">
        <v>2.4939094469436167</v>
      </c>
      <c r="Y53">
        <v>0.96341069090909093</v>
      </c>
      <c r="Z53">
        <v>1.0050000000000001</v>
      </c>
      <c r="AA53">
        <v>108</v>
      </c>
      <c r="AB53">
        <v>1.4311111111111112</v>
      </c>
      <c r="AC53">
        <v>86</v>
      </c>
      <c r="AD53">
        <v>1.1866666666666668</v>
      </c>
      <c r="AE53">
        <v>643</v>
      </c>
      <c r="AF53">
        <v>0.50416666666666676</v>
      </c>
      <c r="AG53">
        <v>73</v>
      </c>
      <c r="AH53">
        <v>46.023784328523426</v>
      </c>
      <c r="AI53" s="1">
        <v>3.7903686828925789</v>
      </c>
      <c r="AJ53">
        <v>3.1565685976710139E-2</v>
      </c>
      <c r="AK53">
        <f>1/Table1[[#This Row],[Avg MeanISIinBurst]]</f>
        <v>31.67997048243533</v>
      </c>
      <c r="AL53">
        <v>61.619562956679999</v>
      </c>
      <c r="AM53">
        <v>9.540394411565313E-2</v>
      </c>
      <c r="AN53">
        <v>71.161212340313838</v>
      </c>
      <c r="AO53">
        <v>0.12875</v>
      </c>
      <c r="AP53" t="b">
        <v>1</v>
      </c>
      <c r="AQ53" t="b">
        <v>1</v>
      </c>
    </row>
    <row r="54" spans="1:43" x14ac:dyDescent="0.25">
      <c r="A54" t="s">
        <v>243</v>
      </c>
      <c r="B54" t="s">
        <v>92</v>
      </c>
      <c r="D54">
        <v>15</v>
      </c>
      <c r="E54">
        <v>3</v>
      </c>
      <c r="F54" t="s">
        <v>66</v>
      </c>
      <c r="G54" t="s">
        <v>36</v>
      </c>
      <c r="H54">
        <v>1</v>
      </c>
      <c r="I54" t="str">
        <f>IF(Table1[[#This Row],[Ethanol Day]]&lt;9,"Early",IF(Table1[[#This Row],[Ethanol Day]]&gt;16,"Late","Mid"))</f>
        <v>Early</v>
      </c>
      <c r="J54" t="s">
        <v>37</v>
      </c>
      <c r="K54" t="s">
        <v>62</v>
      </c>
      <c r="L54">
        <v>911</v>
      </c>
      <c r="M54">
        <v>0.36638888888888888</v>
      </c>
      <c r="N54">
        <f>Table1[[#This Row],[Hour4-Spk/sec]]-Table1[[#This Row],[Hour1-Spk/sec]]</f>
        <v>-3.7361111111111067E-2</v>
      </c>
      <c r="O54">
        <v>12.292299383479669</v>
      </c>
      <c r="P54">
        <v>0.41124999999999995</v>
      </c>
      <c r="Q54">
        <v>14.106742590320447</v>
      </c>
      <c r="R54">
        <v>0.27152777777777776</v>
      </c>
      <c r="S54">
        <v>8.3036512751004921</v>
      </c>
      <c r="T54">
        <v>0.40888888888888891</v>
      </c>
      <c r="U54">
        <v>13.069450475137012</v>
      </c>
      <c r="V54">
        <v>0.37388888888888888</v>
      </c>
      <c r="W54">
        <v>13.508169451565848</v>
      </c>
      <c r="X54">
        <v>1.6472437743879695</v>
      </c>
      <c r="Y54">
        <v>2.6259939855725882</v>
      </c>
      <c r="Z54">
        <v>0.41124999999999995</v>
      </c>
      <c r="AA54">
        <v>108</v>
      </c>
      <c r="AB54">
        <v>0.27152777777777776</v>
      </c>
      <c r="AC54">
        <v>86</v>
      </c>
      <c r="AD54">
        <v>0.40888888888888891</v>
      </c>
      <c r="AE54">
        <v>643</v>
      </c>
      <c r="AF54">
        <v>0.37388888888888888</v>
      </c>
      <c r="AG54">
        <v>73</v>
      </c>
      <c r="AH54">
        <v>12.292299383479669</v>
      </c>
      <c r="AI54">
        <v>2.3363533291883463</v>
      </c>
      <c r="AJ54">
        <v>2.6280506632947887E-2</v>
      </c>
      <c r="AK54">
        <f>1/Table1[[#This Row],[Avg MeanISIinBurst]]</f>
        <v>38.051016822723632</v>
      </c>
      <c r="AL54">
        <v>96.86287746489009</v>
      </c>
      <c r="AM54">
        <v>3.6636493753660314E-2</v>
      </c>
      <c r="AN54">
        <v>136.30770315762305</v>
      </c>
      <c r="AO54">
        <v>2.3695652173913045E-2</v>
      </c>
      <c r="AP54" t="b">
        <v>1</v>
      </c>
      <c r="AQ54" t="b">
        <v>1</v>
      </c>
    </row>
    <row r="55" spans="1:43" x14ac:dyDescent="0.25">
      <c r="A55" t="s">
        <v>243</v>
      </c>
      <c r="B55" t="s">
        <v>92</v>
      </c>
      <c r="D55">
        <v>15</v>
      </c>
      <c r="E55">
        <v>5</v>
      </c>
      <c r="F55" t="s">
        <v>82</v>
      </c>
      <c r="G55" t="s">
        <v>36</v>
      </c>
      <c r="H55">
        <v>1</v>
      </c>
      <c r="I55" t="str">
        <f>IF(Table1[[#This Row],[Ethanol Day]]&lt;9,"Early",IF(Table1[[#This Row],[Ethanol Day]]&gt;16,"Late","Mid"))</f>
        <v>Early</v>
      </c>
      <c r="J55" t="s">
        <v>37</v>
      </c>
      <c r="K55" t="s">
        <v>62</v>
      </c>
      <c r="L55">
        <v>911</v>
      </c>
      <c r="M55">
        <v>0.13770833333333335</v>
      </c>
      <c r="N55">
        <f>Table1[[#This Row],[Hour4-Spk/sec]]-Table1[[#This Row],[Hour1-Spk/sec]]</f>
        <v>5.6527777777777802E-2</v>
      </c>
      <c r="O55">
        <v>31.029661122388859</v>
      </c>
      <c r="P55">
        <v>0.1173611111111111</v>
      </c>
      <c r="Q55">
        <v>30.765315644755329</v>
      </c>
      <c r="R55">
        <v>0.13694444444444445</v>
      </c>
      <c r="S55">
        <v>33.748612804375625</v>
      </c>
      <c r="T55">
        <v>0.12263888888888889</v>
      </c>
      <c r="U55">
        <v>32.373807701129891</v>
      </c>
      <c r="V55">
        <v>0.1738888888888889</v>
      </c>
      <c r="W55">
        <v>27.105926057181332</v>
      </c>
      <c r="X55">
        <v>2.2531578794441174</v>
      </c>
      <c r="Y55">
        <v>6.7168856200832954</v>
      </c>
      <c r="Z55">
        <v>0.1173611111111111</v>
      </c>
      <c r="AA55">
        <v>108</v>
      </c>
      <c r="AB55">
        <v>0.13694444444444445</v>
      </c>
      <c r="AC55">
        <v>86</v>
      </c>
      <c r="AD55">
        <v>0.12263888888888889</v>
      </c>
      <c r="AE55">
        <v>643</v>
      </c>
      <c r="AF55">
        <v>0.1738888888888889</v>
      </c>
      <c r="AG55">
        <v>73</v>
      </c>
      <c r="AH55">
        <v>31.029661122388859</v>
      </c>
      <c r="AI55">
        <v>2.3482389855166876</v>
      </c>
      <c r="AJ55">
        <v>2.3308242155859294E-2</v>
      </c>
      <c r="AK55">
        <f>1/Table1[[#This Row],[Avg MeanISIinBurst]]</f>
        <v>42.903278304435197</v>
      </c>
      <c r="AL55">
        <v>72.263325965164213</v>
      </c>
      <c r="AM55">
        <v>3.1476018428869851E-2</v>
      </c>
      <c r="AN55">
        <v>111.16009933580143</v>
      </c>
      <c r="AO55">
        <v>1.9242424242424245E-2</v>
      </c>
      <c r="AP55" t="b">
        <v>1</v>
      </c>
      <c r="AQ55" t="b">
        <v>1</v>
      </c>
    </row>
    <row r="56" spans="1:43" x14ac:dyDescent="0.25">
      <c r="A56" t="s">
        <v>243</v>
      </c>
      <c r="B56" t="s">
        <v>92</v>
      </c>
      <c r="D56">
        <v>15</v>
      </c>
      <c r="E56">
        <v>8</v>
      </c>
      <c r="F56" t="s">
        <v>93</v>
      </c>
      <c r="G56" t="s">
        <v>36</v>
      </c>
      <c r="H56">
        <v>1</v>
      </c>
      <c r="I56" t="str">
        <f>IF(Table1[[#This Row],[Ethanol Day]]&lt;9,"Early",IF(Table1[[#This Row],[Ethanol Day]]&gt;16,"Late","Mid"))</f>
        <v>Early</v>
      </c>
      <c r="J56" t="s">
        <v>37</v>
      </c>
      <c r="K56" t="s">
        <v>62</v>
      </c>
      <c r="L56">
        <v>911</v>
      </c>
      <c r="M56">
        <v>0.20493055555555556</v>
      </c>
      <c r="N56">
        <f>Table1[[#This Row],[Hour4-Spk/sec]]-Table1[[#This Row],[Hour1-Spk/sec]]</f>
        <v>0.18388888888888891</v>
      </c>
      <c r="O56">
        <v>39.793954187672647</v>
      </c>
      <c r="P56">
        <v>0.15805555555555553</v>
      </c>
      <c r="Q56">
        <v>37.588571108549587</v>
      </c>
      <c r="R56">
        <v>0.12611111111111112</v>
      </c>
      <c r="S56">
        <v>33.259448060736887</v>
      </c>
      <c r="T56">
        <v>0.19361111111111109</v>
      </c>
      <c r="U56">
        <v>42.122102437394503</v>
      </c>
      <c r="V56">
        <v>0.34194444444444444</v>
      </c>
      <c r="W56">
        <v>46.021913220749333</v>
      </c>
      <c r="X56">
        <v>3.5705885608819501</v>
      </c>
      <c r="Y56">
        <v>4.5881959764631048</v>
      </c>
      <c r="Z56">
        <v>0.15805555555555553</v>
      </c>
      <c r="AA56">
        <v>108</v>
      </c>
      <c r="AB56">
        <v>0.12611111111111112</v>
      </c>
      <c r="AC56">
        <v>86</v>
      </c>
      <c r="AD56">
        <v>0.19361111111111109</v>
      </c>
      <c r="AE56">
        <v>643</v>
      </c>
      <c r="AF56">
        <v>0.34194444444444444</v>
      </c>
      <c r="AG56">
        <v>73</v>
      </c>
      <c r="AH56">
        <v>39.793954187672647</v>
      </c>
      <c r="AI56">
        <v>2.4643693128728184</v>
      </c>
      <c r="AJ56">
        <v>2.4075907903423632E-2</v>
      </c>
      <c r="AK56">
        <f>1/Table1[[#This Row],[Avg MeanISIinBurst]]</f>
        <v>41.535297610014467</v>
      </c>
      <c r="AL56">
        <v>70.175308801847478</v>
      </c>
      <c r="AM56">
        <v>3.502366704882811E-2</v>
      </c>
      <c r="AN56">
        <v>100.43308415677834</v>
      </c>
      <c r="AO56">
        <v>4.0141843971631209E-2</v>
      </c>
      <c r="AP56" t="b">
        <v>1</v>
      </c>
      <c r="AQ56" t="b">
        <v>1</v>
      </c>
    </row>
    <row r="57" spans="1:43" x14ac:dyDescent="0.25">
      <c r="A57" t="s">
        <v>244</v>
      </c>
      <c r="B57" t="s">
        <v>68</v>
      </c>
      <c r="C57" t="s">
        <v>135</v>
      </c>
      <c r="D57">
        <v>12</v>
      </c>
      <c r="E57">
        <v>1</v>
      </c>
      <c r="F57" t="s">
        <v>61</v>
      </c>
      <c r="G57" t="s">
        <v>36</v>
      </c>
      <c r="H57">
        <v>10</v>
      </c>
      <c r="I57" t="str">
        <f>IF(Table1[[#This Row],[Ethanol Day]]&lt;9,"Early",IF(Table1[[#This Row],[Ethanol Day]]&gt;16,"Late","Mid"))</f>
        <v>Mid</v>
      </c>
      <c r="J57" t="s">
        <v>40</v>
      </c>
      <c r="K57" t="s">
        <v>62</v>
      </c>
      <c r="L57">
        <v>199</v>
      </c>
      <c r="M57">
        <v>2.0412500000000002</v>
      </c>
      <c r="N57">
        <f>Table1[[#This Row],[Hour4-Spk/sec]]-Table1[[#This Row],[Hour1-Spk/sec]]</f>
        <v>-0.21694444444444461</v>
      </c>
      <c r="O57">
        <v>28.899973755357117</v>
      </c>
      <c r="P57">
        <v>2.9750000000000001</v>
      </c>
      <c r="Q57">
        <v>39.166208081925397</v>
      </c>
      <c r="R57">
        <v>1.3677777777777778</v>
      </c>
      <c r="S57">
        <v>22.547955948339617</v>
      </c>
      <c r="T57">
        <v>1.0641666666666667</v>
      </c>
      <c r="U57">
        <v>19.875008909013303</v>
      </c>
      <c r="V57">
        <v>2.7580555555555555</v>
      </c>
      <c r="W57">
        <v>31.690180512903844</v>
      </c>
      <c r="X57">
        <v>1.6039981108743053</v>
      </c>
      <c r="Y57">
        <v>0.47296100074141473</v>
      </c>
      <c r="Z57">
        <v>2.9750000000000001</v>
      </c>
      <c r="AA57">
        <v>3</v>
      </c>
      <c r="AB57">
        <v>1.3677777777777778</v>
      </c>
      <c r="AC57">
        <v>25</v>
      </c>
      <c r="AD57">
        <v>1.0641666666666667</v>
      </c>
      <c r="AE57">
        <v>91</v>
      </c>
      <c r="AF57">
        <v>2.7580555555555555</v>
      </c>
      <c r="AG57">
        <v>78</v>
      </c>
      <c r="AH57">
        <v>28.899973755357117</v>
      </c>
      <c r="AI57">
        <v>2.6498548000236744</v>
      </c>
      <c r="AJ57">
        <v>2.7312534281286861E-2</v>
      </c>
      <c r="AK57">
        <f>1/Table1[[#This Row],[Avg MeanISIinBurst]]</f>
        <v>36.613226356118417</v>
      </c>
      <c r="AL57">
        <v>105.96875922540477</v>
      </c>
      <c r="AM57">
        <v>5.072296892704059E-2</v>
      </c>
      <c r="AN57">
        <v>123.77292239286783</v>
      </c>
      <c r="AO57">
        <v>0.25587301587301581</v>
      </c>
      <c r="AP57" t="b">
        <v>1</v>
      </c>
      <c r="AQ57" t="b">
        <v>1</v>
      </c>
    </row>
    <row r="58" spans="1:43" x14ac:dyDescent="0.25">
      <c r="A58" t="s">
        <v>244</v>
      </c>
      <c r="B58" t="s">
        <v>84</v>
      </c>
      <c r="D58">
        <v>14</v>
      </c>
      <c r="E58">
        <v>4</v>
      </c>
      <c r="F58" t="s">
        <v>85</v>
      </c>
      <c r="G58" t="s">
        <v>36</v>
      </c>
      <c r="H58">
        <v>1</v>
      </c>
      <c r="I58" t="str">
        <f>IF(Table1[[#This Row],[Ethanol Day]]&lt;9,"Early",IF(Table1[[#This Row],[Ethanol Day]]&gt;16,"Late","Mid"))</f>
        <v>Early</v>
      </c>
      <c r="J58" t="s">
        <v>40</v>
      </c>
      <c r="K58" t="s">
        <v>37</v>
      </c>
      <c r="L58">
        <v>24</v>
      </c>
      <c r="M58">
        <v>0.46565972222222218</v>
      </c>
      <c r="N58">
        <f>Table1[[#This Row],[Hour4-Spk/sec]]-Table1[[#This Row],[Hour1-Spk/sec]]</f>
        <v>0.21972222222222243</v>
      </c>
      <c r="O58">
        <v>10.659007804460936</v>
      </c>
      <c r="P58">
        <v>0.39124999999999993</v>
      </c>
      <c r="Q58">
        <v>11.454345817351985</v>
      </c>
      <c r="R58">
        <v>0.30791666666666662</v>
      </c>
      <c r="S58">
        <v>7.5916303620901777</v>
      </c>
      <c r="T58">
        <v>0.55249999999999999</v>
      </c>
      <c r="U58">
        <v>11.887378658447668</v>
      </c>
      <c r="V58">
        <v>0.61097222222222236</v>
      </c>
      <c r="W58">
        <v>11.929880322901889</v>
      </c>
      <c r="X58">
        <v>1.422064649659212</v>
      </c>
      <c r="Y58">
        <v>1.8630332981715894</v>
      </c>
      <c r="Z58">
        <v>0.39124999999999993</v>
      </c>
      <c r="AA58">
        <v>17</v>
      </c>
      <c r="AB58">
        <v>0.30791666666666662</v>
      </c>
      <c r="AC58">
        <v>6</v>
      </c>
      <c r="AD58">
        <v>0.55249999999999999</v>
      </c>
      <c r="AE58">
        <v>0</v>
      </c>
      <c r="AF58">
        <v>0.61097222222222236</v>
      </c>
      <c r="AG58">
        <v>0</v>
      </c>
      <c r="AH58">
        <v>10.659007804460936</v>
      </c>
      <c r="AI58">
        <v>2.1760210504396551</v>
      </c>
      <c r="AJ58">
        <v>2.1531481351246367E-2</v>
      </c>
      <c r="AK58">
        <f>1/Table1[[#This Row],[Avg MeanISIinBurst]]</f>
        <v>46.44362288348146</v>
      </c>
      <c r="AL58">
        <v>111.00215411884442</v>
      </c>
      <c r="AM58">
        <v>2.5954759099681562E-2</v>
      </c>
      <c r="AN58">
        <v>174.03589234898774</v>
      </c>
      <c r="AO58">
        <v>2.6428571428571419E-2</v>
      </c>
      <c r="AP58" t="b">
        <v>1</v>
      </c>
      <c r="AQ58" t="b">
        <v>1</v>
      </c>
    </row>
    <row r="59" spans="1:43" x14ac:dyDescent="0.25">
      <c r="A59" t="s">
        <v>244</v>
      </c>
      <c r="B59" t="s">
        <v>84</v>
      </c>
      <c r="D59">
        <v>14</v>
      </c>
      <c r="E59">
        <v>5</v>
      </c>
      <c r="F59" t="s">
        <v>70</v>
      </c>
      <c r="G59" t="s">
        <v>36</v>
      </c>
      <c r="H59">
        <v>1</v>
      </c>
      <c r="I59" t="str">
        <f>IF(Table1[[#This Row],[Ethanol Day]]&lt;9,"Early",IF(Table1[[#This Row],[Ethanol Day]]&gt;16,"Late","Mid"))</f>
        <v>Early</v>
      </c>
      <c r="J59" t="s">
        <v>40</v>
      </c>
      <c r="K59" t="s">
        <v>37</v>
      </c>
      <c r="L59">
        <v>24</v>
      </c>
      <c r="M59">
        <v>0.58250000000000002</v>
      </c>
      <c r="N59">
        <f>Table1[[#This Row],[Hour4-Spk/sec]]-Table1[[#This Row],[Hour1-Spk/sec]]</f>
        <v>-0.39555555555555549</v>
      </c>
      <c r="O59">
        <v>28.664603641334619</v>
      </c>
      <c r="P59">
        <v>0.87958333333333327</v>
      </c>
      <c r="Q59">
        <v>29.207065130820094</v>
      </c>
      <c r="R59">
        <v>0.5526388888888889</v>
      </c>
      <c r="S59">
        <v>30.675595532686359</v>
      </c>
      <c r="T59">
        <v>0.41375000000000001</v>
      </c>
      <c r="U59">
        <v>30.101016183528586</v>
      </c>
      <c r="V59">
        <v>0.48402777777777778</v>
      </c>
      <c r="W59">
        <v>24.674737718303412</v>
      </c>
      <c r="X59">
        <v>1.6807155102968268</v>
      </c>
      <c r="Y59">
        <v>1.6180884342032202</v>
      </c>
      <c r="Z59">
        <v>0.87958333333333327</v>
      </c>
      <c r="AA59">
        <v>17</v>
      </c>
      <c r="AB59">
        <v>0.5526388888888889</v>
      </c>
      <c r="AC59">
        <v>6</v>
      </c>
      <c r="AD59">
        <v>0.41375000000000001</v>
      </c>
      <c r="AE59">
        <v>0</v>
      </c>
      <c r="AF59">
        <v>0.48402777777777778</v>
      </c>
      <c r="AG59">
        <v>0</v>
      </c>
      <c r="AH59">
        <v>28.664603641334619</v>
      </c>
      <c r="AI59">
        <v>3.2059406741849781</v>
      </c>
      <c r="AJ59">
        <v>2.4016833462472697E-2</v>
      </c>
      <c r="AK59">
        <f>1/Table1[[#This Row],[Avg MeanISIinBurst]]</f>
        <v>41.63746238914225</v>
      </c>
      <c r="AL59">
        <v>116.32132514209047</v>
      </c>
      <c r="AM59">
        <v>5.4462587742025476E-2</v>
      </c>
      <c r="AN59">
        <v>109.59302806454539</v>
      </c>
      <c r="AO59">
        <v>5.1287878787878771E-2</v>
      </c>
      <c r="AP59" t="b">
        <v>1</v>
      </c>
      <c r="AQ59" t="b">
        <v>1</v>
      </c>
    </row>
    <row r="60" spans="1:43" x14ac:dyDescent="0.25">
      <c r="A60" t="s">
        <v>244</v>
      </c>
      <c r="B60" t="s">
        <v>84</v>
      </c>
      <c r="D60">
        <v>14</v>
      </c>
      <c r="E60">
        <v>6</v>
      </c>
      <c r="F60" t="s">
        <v>86</v>
      </c>
      <c r="G60" t="s">
        <v>36</v>
      </c>
      <c r="H60">
        <v>1</v>
      </c>
      <c r="I60" t="str">
        <f>IF(Table1[[#This Row],[Ethanol Day]]&lt;9,"Early",IF(Table1[[#This Row],[Ethanol Day]]&gt;16,"Late","Mid"))</f>
        <v>Early</v>
      </c>
      <c r="J60" t="s">
        <v>40</v>
      </c>
      <c r="K60" t="s">
        <v>37</v>
      </c>
      <c r="L60">
        <v>24</v>
      </c>
      <c r="M60">
        <v>0.82020833333333332</v>
      </c>
      <c r="N60">
        <f>Table1[[#This Row],[Hour4-Spk/sec]]-Table1[[#This Row],[Hour1-Spk/sec]]</f>
        <v>1.3333333333333197E-2</v>
      </c>
      <c r="O60">
        <v>16.239426730823528</v>
      </c>
      <c r="P60">
        <v>0.90861111111111104</v>
      </c>
      <c r="Q60">
        <v>17.578437983581711</v>
      </c>
      <c r="R60">
        <v>0.67388888888888887</v>
      </c>
      <c r="S60">
        <v>14.14791232276581</v>
      </c>
      <c r="T60">
        <v>0.77638888888888891</v>
      </c>
      <c r="U60">
        <v>16.149799350493858</v>
      </c>
      <c r="V60">
        <v>0.92194444444444423</v>
      </c>
      <c r="W60">
        <v>17.081557266452737</v>
      </c>
      <c r="X60">
        <v>1.2522376364916299</v>
      </c>
      <c r="Y60">
        <v>1.2216574620608702</v>
      </c>
      <c r="Z60">
        <v>0.90861111111111104</v>
      </c>
      <c r="AA60">
        <v>17</v>
      </c>
      <c r="AB60">
        <v>0.67388888888888887</v>
      </c>
      <c r="AC60">
        <v>6</v>
      </c>
      <c r="AD60">
        <v>0.77638888888888891</v>
      </c>
      <c r="AE60">
        <v>0</v>
      </c>
      <c r="AF60">
        <v>0.92194444444444423</v>
      </c>
      <c r="AG60">
        <v>0</v>
      </c>
      <c r="AH60">
        <v>16.239426730823528</v>
      </c>
      <c r="AI60">
        <v>2.4839454994332639</v>
      </c>
      <c r="AJ60">
        <v>2.5866465878575006E-2</v>
      </c>
      <c r="AK60">
        <f>1/Table1[[#This Row],[Avg MeanISIinBurst]]</f>
        <v>38.66009391055978</v>
      </c>
      <c r="AL60">
        <v>104.4551800298194</v>
      </c>
      <c r="AM60">
        <v>4.032756125737242E-2</v>
      </c>
      <c r="AN60">
        <v>126.23089425345152</v>
      </c>
      <c r="AO60">
        <v>5.5138888888888869E-2</v>
      </c>
      <c r="AP60" t="b">
        <v>1</v>
      </c>
      <c r="AQ60" t="b">
        <v>1</v>
      </c>
    </row>
    <row r="61" spans="1:43" x14ac:dyDescent="0.25">
      <c r="A61" t="s">
        <v>244</v>
      </c>
      <c r="B61" t="s">
        <v>84</v>
      </c>
      <c r="D61">
        <v>14</v>
      </c>
      <c r="E61">
        <v>7</v>
      </c>
      <c r="F61" t="s">
        <v>87</v>
      </c>
      <c r="G61" t="s">
        <v>36</v>
      </c>
      <c r="H61">
        <v>1</v>
      </c>
      <c r="I61" t="str">
        <f>IF(Table1[[#This Row],[Ethanol Day]]&lt;9,"Early",IF(Table1[[#This Row],[Ethanol Day]]&gt;16,"Late","Mid"))</f>
        <v>Early</v>
      </c>
      <c r="J61" t="s">
        <v>40</v>
      </c>
      <c r="K61" t="s">
        <v>37</v>
      </c>
      <c r="L61">
        <v>24</v>
      </c>
      <c r="M61">
        <v>0.89076388888888891</v>
      </c>
      <c r="N61">
        <f>Table1[[#This Row],[Hour4-Spk/sec]]-Table1[[#This Row],[Hour1-Spk/sec]]</f>
        <v>-0.21250000000000013</v>
      </c>
      <c r="O61">
        <v>16.931170669125873</v>
      </c>
      <c r="P61">
        <v>1.1377777777777778</v>
      </c>
      <c r="Q61">
        <v>19.543254623207361</v>
      </c>
      <c r="R61">
        <v>0.67555555555555558</v>
      </c>
      <c r="S61">
        <v>14.535945702235912</v>
      </c>
      <c r="T61">
        <v>0.82444444444444454</v>
      </c>
      <c r="U61">
        <v>15.277960687232856</v>
      </c>
      <c r="V61">
        <v>0.92527777777777764</v>
      </c>
      <c r="W61">
        <v>18.735561204625835</v>
      </c>
      <c r="X61">
        <v>1.315198842239476</v>
      </c>
      <c r="Y61">
        <v>1.155613595447696</v>
      </c>
      <c r="Z61">
        <v>1.1377777777777778</v>
      </c>
      <c r="AA61">
        <v>17</v>
      </c>
      <c r="AB61">
        <v>0.67555555555555558</v>
      </c>
      <c r="AC61">
        <v>6</v>
      </c>
      <c r="AD61">
        <v>0.82444444444444454</v>
      </c>
      <c r="AE61">
        <v>0</v>
      </c>
      <c r="AF61">
        <v>0.92527777777777764</v>
      </c>
      <c r="AG61">
        <v>0</v>
      </c>
      <c r="AH61">
        <v>16.931170669125873</v>
      </c>
      <c r="AI61">
        <v>2.467945406032102</v>
      </c>
      <c r="AJ61">
        <v>2.4928407183706286E-2</v>
      </c>
      <c r="AK61">
        <f>1/Table1[[#This Row],[Avg MeanISIinBurst]]</f>
        <v>40.114877482169028</v>
      </c>
      <c r="AL61">
        <v>108.23157990282941</v>
      </c>
      <c r="AM61">
        <v>3.8251870211861036E-2</v>
      </c>
      <c r="AN61">
        <v>132.74995615354106</v>
      </c>
      <c r="AO61">
        <v>6.2898550724637681E-2</v>
      </c>
      <c r="AP61" t="b">
        <v>1</v>
      </c>
      <c r="AQ61" t="b">
        <v>1</v>
      </c>
    </row>
    <row r="62" spans="1:43" x14ac:dyDescent="0.25">
      <c r="A62" t="s">
        <v>244</v>
      </c>
      <c r="B62" t="s">
        <v>84</v>
      </c>
      <c r="D62">
        <v>14</v>
      </c>
      <c r="E62">
        <v>9</v>
      </c>
      <c r="F62" t="s">
        <v>71</v>
      </c>
      <c r="G62" t="s">
        <v>36</v>
      </c>
      <c r="H62">
        <v>1</v>
      </c>
      <c r="I62" t="str">
        <f>IF(Table1[[#This Row],[Ethanol Day]]&lt;9,"Early",IF(Table1[[#This Row],[Ethanol Day]]&gt;16,"Late","Mid"))</f>
        <v>Early</v>
      </c>
      <c r="J62" t="s">
        <v>40</v>
      </c>
      <c r="K62" t="s">
        <v>37</v>
      </c>
      <c r="L62">
        <v>24</v>
      </c>
      <c r="M62">
        <v>0.62086805555555546</v>
      </c>
      <c r="N62">
        <f>Table1[[#This Row],[Hour4-Spk/sec]]-Table1[[#This Row],[Hour1-Spk/sec]]</f>
        <v>1.1680555555555554</v>
      </c>
      <c r="O62">
        <v>7.87485576420345</v>
      </c>
      <c r="P62">
        <v>0.30666666666666664</v>
      </c>
      <c r="Q62">
        <v>4.233903316486157</v>
      </c>
      <c r="R62">
        <v>0.27805555555555556</v>
      </c>
      <c r="S62">
        <v>3.3196624567928077</v>
      </c>
      <c r="T62">
        <v>0.42402777777777773</v>
      </c>
      <c r="U62">
        <v>8.3933840658050229</v>
      </c>
      <c r="V62">
        <v>1.474722222222222</v>
      </c>
      <c r="W62">
        <v>16.297577377286895</v>
      </c>
      <c r="X62">
        <v>1.9576248817584805</v>
      </c>
      <c r="Y62">
        <v>1.5177749181885358</v>
      </c>
      <c r="Z62">
        <v>0.30666666666666664</v>
      </c>
      <c r="AA62">
        <v>17</v>
      </c>
      <c r="AB62">
        <v>0.27805555555555556</v>
      </c>
      <c r="AC62">
        <v>6</v>
      </c>
      <c r="AD62">
        <v>0.42402777777777773</v>
      </c>
      <c r="AE62">
        <v>0</v>
      </c>
      <c r="AF62">
        <v>1.474722222222222</v>
      </c>
      <c r="AG62">
        <v>0</v>
      </c>
      <c r="AH62">
        <v>7.87485576420345</v>
      </c>
      <c r="AI62">
        <v>2.1203750742479324</v>
      </c>
      <c r="AJ62">
        <v>2.6947218298329918E-2</v>
      </c>
      <c r="AK62">
        <f>1/Table1[[#This Row],[Avg MeanISIinBurst]]</f>
        <v>37.109581736010803</v>
      </c>
      <c r="AL62">
        <v>74.164233530382106</v>
      </c>
      <c r="AM62">
        <v>3.1728673485575253E-2</v>
      </c>
      <c r="AN62">
        <v>134.40138336230058</v>
      </c>
      <c r="AO62">
        <v>3.4130434782608694E-2</v>
      </c>
      <c r="AP62" t="b">
        <v>1</v>
      </c>
      <c r="AQ62" t="b">
        <v>1</v>
      </c>
    </row>
    <row r="63" spans="1:43" x14ac:dyDescent="0.25">
      <c r="A63" t="s">
        <v>244</v>
      </c>
      <c r="B63" t="s">
        <v>84</v>
      </c>
      <c r="D63">
        <v>14</v>
      </c>
      <c r="E63">
        <v>11</v>
      </c>
      <c r="F63" t="s">
        <v>88</v>
      </c>
      <c r="G63" t="s">
        <v>36</v>
      </c>
      <c r="H63">
        <v>1</v>
      </c>
      <c r="I63" t="str">
        <f>IF(Table1[[#This Row],[Ethanol Day]]&lt;9,"Early",IF(Table1[[#This Row],[Ethanol Day]]&gt;16,"Late","Mid"))</f>
        <v>Early</v>
      </c>
      <c r="J63" t="s">
        <v>37</v>
      </c>
      <c r="K63" t="s">
        <v>37</v>
      </c>
      <c r="L63">
        <v>24</v>
      </c>
      <c r="M63">
        <v>0.77906249999999999</v>
      </c>
      <c r="N63">
        <f>Table1[[#This Row],[Hour4-Spk/sec]]-Table1[[#This Row],[Hour1-Spk/sec]]</f>
        <v>0.60694444444444462</v>
      </c>
      <c r="O63">
        <v>9.6921784920979004</v>
      </c>
      <c r="P63">
        <v>0.64916666666666656</v>
      </c>
      <c r="Q63">
        <v>8.5087911830897571</v>
      </c>
      <c r="R63">
        <v>0.42638888888888887</v>
      </c>
      <c r="S63">
        <v>5.5906816695188164</v>
      </c>
      <c r="T63">
        <v>0.7845833333333333</v>
      </c>
      <c r="U63">
        <v>9.2769526716556374</v>
      </c>
      <c r="V63">
        <v>1.2561111111111112</v>
      </c>
      <c r="W63">
        <v>15.872732456089874</v>
      </c>
      <c r="X63">
        <v>1.293033516411634</v>
      </c>
      <c r="Y63">
        <v>1.2577334656883901</v>
      </c>
      <c r="Z63">
        <v>0.64916666666666656</v>
      </c>
      <c r="AA63">
        <v>17</v>
      </c>
      <c r="AB63">
        <v>0.42638888888888887</v>
      </c>
      <c r="AC63">
        <v>6</v>
      </c>
      <c r="AD63">
        <v>0.7845833333333333</v>
      </c>
      <c r="AE63">
        <v>0</v>
      </c>
      <c r="AF63">
        <v>1.2561111111111112</v>
      </c>
      <c r="AG63">
        <v>0</v>
      </c>
      <c r="AH63">
        <v>9.6921784920979004</v>
      </c>
      <c r="AI63" s="1">
        <v>2.2317214825628819</v>
      </c>
      <c r="AJ63">
        <v>2.444210143025332E-2</v>
      </c>
      <c r="AK63">
        <f>1/Table1[[#This Row],[Avg MeanISIinBurst]]</f>
        <v>40.913012445085656</v>
      </c>
      <c r="AL63">
        <v>93.340127757532116</v>
      </c>
      <c r="AM63">
        <v>2.995926613353702E-2</v>
      </c>
      <c r="AN63">
        <v>132.84901787403672</v>
      </c>
      <c r="AO63">
        <v>3.9782608695652179E-2</v>
      </c>
      <c r="AP63" t="b">
        <v>1</v>
      </c>
      <c r="AQ63" t="b">
        <v>1</v>
      </c>
    </row>
    <row r="64" spans="1:43" x14ac:dyDescent="0.25">
      <c r="A64" t="s">
        <v>244</v>
      </c>
      <c r="B64" t="s">
        <v>84</v>
      </c>
      <c r="D64">
        <v>14</v>
      </c>
      <c r="E64">
        <v>14</v>
      </c>
      <c r="F64" t="s">
        <v>89</v>
      </c>
      <c r="G64" t="s">
        <v>36</v>
      </c>
      <c r="H64">
        <v>1</v>
      </c>
      <c r="I64" t="str">
        <f>IF(Table1[[#This Row],[Ethanol Day]]&lt;9,"Early",IF(Table1[[#This Row],[Ethanol Day]]&gt;16,"Late","Mid"))</f>
        <v>Early</v>
      </c>
      <c r="J64" t="s">
        <v>37</v>
      </c>
      <c r="K64" t="s">
        <v>37</v>
      </c>
      <c r="L64">
        <v>24</v>
      </c>
      <c r="M64">
        <v>0.73388888888888881</v>
      </c>
      <c r="N64">
        <f>Table1[[#This Row],[Hour4-Spk/sec]]-Table1[[#This Row],[Hour1-Spk/sec]]</f>
        <v>-0.39152777777777792</v>
      </c>
      <c r="O64">
        <v>7.5712171008338398</v>
      </c>
      <c r="P64">
        <v>1.1409722222222223</v>
      </c>
      <c r="Q64">
        <v>7.6157254342849035</v>
      </c>
      <c r="R64">
        <v>0.54666666666666652</v>
      </c>
      <c r="S64">
        <v>4.9781153150948683</v>
      </c>
      <c r="T64">
        <v>0.49847222222222221</v>
      </c>
      <c r="U64">
        <v>6.62130527374865</v>
      </c>
      <c r="V64">
        <v>0.74944444444444436</v>
      </c>
      <c r="W64">
        <v>11.305458906183203</v>
      </c>
      <c r="X64">
        <v>1.3573892776142968</v>
      </c>
      <c r="Y64">
        <v>1.3494448226359175</v>
      </c>
      <c r="Z64">
        <v>1.1409722222222223</v>
      </c>
      <c r="AA64">
        <v>17</v>
      </c>
      <c r="AB64">
        <v>0.54666666666666652</v>
      </c>
      <c r="AC64">
        <v>6</v>
      </c>
      <c r="AD64">
        <v>0.49847222222222221</v>
      </c>
      <c r="AE64">
        <v>0</v>
      </c>
      <c r="AF64">
        <v>0.74944444444444436</v>
      </c>
      <c r="AG64">
        <v>0</v>
      </c>
      <c r="AH64">
        <v>7.5712171008338398</v>
      </c>
      <c r="AI64" s="1">
        <v>2.2507106733878124</v>
      </c>
      <c r="AJ64">
        <v>2.5949774258633092E-2</v>
      </c>
      <c r="AK64">
        <f>1/Table1[[#This Row],[Avg MeanISIinBurst]]</f>
        <v>38.535980699998397</v>
      </c>
      <c r="AL64">
        <v>76.434819906757653</v>
      </c>
      <c r="AM64">
        <v>3.4054304183440125E-2</v>
      </c>
      <c r="AN64">
        <v>119.77694078425452</v>
      </c>
      <c r="AO64">
        <v>2.5629629629629631E-2</v>
      </c>
      <c r="AP64" t="b">
        <v>1</v>
      </c>
      <c r="AQ64" t="b">
        <v>1</v>
      </c>
    </row>
    <row r="65" spans="1:43" x14ac:dyDescent="0.25">
      <c r="A65" t="s">
        <v>244</v>
      </c>
      <c r="B65" t="s">
        <v>84</v>
      </c>
      <c r="D65">
        <v>14</v>
      </c>
      <c r="E65">
        <v>15</v>
      </c>
      <c r="F65" t="s">
        <v>75</v>
      </c>
      <c r="G65" t="s">
        <v>36</v>
      </c>
      <c r="H65">
        <v>1</v>
      </c>
      <c r="I65" t="str">
        <f>IF(Table1[[#This Row],[Ethanol Day]]&lt;9,"Early",IF(Table1[[#This Row],[Ethanol Day]]&gt;16,"Late","Mid"))</f>
        <v>Early</v>
      </c>
      <c r="J65" t="s">
        <v>40</v>
      </c>
      <c r="K65" t="s">
        <v>37</v>
      </c>
      <c r="L65">
        <v>24</v>
      </c>
      <c r="M65">
        <v>2.4975000000000005</v>
      </c>
      <c r="N65">
        <f>Table1[[#This Row],[Hour4-Spk/sec]]-Table1[[#This Row],[Hour1-Spk/sec]]</f>
        <v>-0.34798611111111111</v>
      </c>
      <c r="O65">
        <v>29.729379169194527</v>
      </c>
      <c r="P65">
        <v>2.881388888888889</v>
      </c>
      <c r="Q65">
        <v>31.6276793690635</v>
      </c>
      <c r="R65">
        <v>2.3591666666666673</v>
      </c>
      <c r="S65">
        <v>27.407875591109377</v>
      </c>
      <c r="T65">
        <v>2.2160416666666669</v>
      </c>
      <c r="U65">
        <v>29.639916056563827</v>
      </c>
      <c r="V65">
        <v>2.5334027777777779</v>
      </c>
      <c r="W65">
        <v>30.343352069388718</v>
      </c>
      <c r="X65">
        <v>1.228489871254306</v>
      </c>
      <c r="Y65">
        <v>0.37322052510245901</v>
      </c>
      <c r="Z65">
        <v>2.881388888888889</v>
      </c>
      <c r="AA65">
        <v>17</v>
      </c>
      <c r="AB65">
        <v>2.3591666666666673</v>
      </c>
      <c r="AC65">
        <v>6</v>
      </c>
      <c r="AD65">
        <v>2.2160416666666669</v>
      </c>
      <c r="AE65">
        <v>0</v>
      </c>
      <c r="AF65">
        <v>2.5334027777777779</v>
      </c>
      <c r="AG65">
        <v>0</v>
      </c>
      <c r="AH65">
        <v>29.729379169194527</v>
      </c>
      <c r="AI65">
        <v>2.6162674374173061</v>
      </c>
      <c r="AJ65">
        <v>2.746816298261354E-2</v>
      </c>
      <c r="AK65">
        <f>1/Table1[[#This Row],[Avg MeanISIinBurst]]</f>
        <v>36.405783693396884</v>
      </c>
      <c r="AL65">
        <v>109.72013466068452</v>
      </c>
      <c r="AM65">
        <v>4.95321798152005E-2</v>
      </c>
      <c r="AN65">
        <v>121.40863525224687</v>
      </c>
      <c r="AO65">
        <v>0.29956140350877192</v>
      </c>
      <c r="AP65" t="b">
        <v>1</v>
      </c>
      <c r="AQ65" t="b">
        <v>1</v>
      </c>
    </row>
    <row r="66" spans="1:43" x14ac:dyDescent="0.25">
      <c r="A66" t="s">
        <v>244</v>
      </c>
      <c r="B66" t="s">
        <v>84</v>
      </c>
      <c r="D66">
        <v>14</v>
      </c>
      <c r="E66">
        <v>16</v>
      </c>
      <c r="F66" t="s">
        <v>90</v>
      </c>
      <c r="G66" t="s">
        <v>36</v>
      </c>
      <c r="H66">
        <v>1</v>
      </c>
      <c r="I66" t="str">
        <f>IF(Table1[[#This Row],[Ethanol Day]]&lt;9,"Early",IF(Table1[[#This Row],[Ethanol Day]]&gt;16,"Late","Mid"))</f>
        <v>Early</v>
      </c>
      <c r="J66" t="s">
        <v>37</v>
      </c>
      <c r="K66" t="s">
        <v>37</v>
      </c>
      <c r="L66">
        <v>24</v>
      </c>
      <c r="M66">
        <v>1.5564236111111112</v>
      </c>
      <c r="N66">
        <f>Table1[[#This Row],[Hour4-Spk/sec]]-Table1[[#This Row],[Hour1-Spk/sec]]</f>
        <v>-2.0120833333333334</v>
      </c>
      <c r="O66">
        <v>22.216794859171319</v>
      </c>
      <c r="P66">
        <v>2.6820833333333334</v>
      </c>
      <c r="Q66">
        <v>30.301064146401014</v>
      </c>
      <c r="R66">
        <v>2.0044444444444443</v>
      </c>
      <c r="S66">
        <v>31.509921945766877</v>
      </c>
      <c r="T66">
        <v>0.86916666666666664</v>
      </c>
      <c r="U66">
        <v>16.300092232793812</v>
      </c>
      <c r="V66">
        <v>0.66999999999999993</v>
      </c>
      <c r="W66">
        <v>11.429790218992741</v>
      </c>
      <c r="X66">
        <v>1.628047984077017</v>
      </c>
      <c r="Y66">
        <v>0.65176503623188409</v>
      </c>
      <c r="Z66">
        <v>2.6820833333333334</v>
      </c>
      <c r="AA66">
        <v>17</v>
      </c>
      <c r="AB66">
        <v>2.0044444444444443</v>
      </c>
      <c r="AC66">
        <v>6</v>
      </c>
      <c r="AD66">
        <v>0.86916666666666664</v>
      </c>
      <c r="AE66">
        <v>0</v>
      </c>
      <c r="AF66">
        <v>0.66999999999999993</v>
      </c>
      <c r="AG66">
        <v>0</v>
      </c>
      <c r="AH66">
        <v>22.216794859171319</v>
      </c>
      <c r="AI66" s="1">
        <v>2.3412254129152754</v>
      </c>
      <c r="AJ66">
        <v>2.7347305482509753E-2</v>
      </c>
      <c r="AK66">
        <f>1/Table1[[#This Row],[Avg MeanISIinBurst]]</f>
        <v>36.566673840666319</v>
      </c>
      <c r="AL66">
        <v>65.419025719104155</v>
      </c>
      <c r="AM66">
        <v>4.0741764219710777E-2</v>
      </c>
      <c r="AN66">
        <v>104.66750886306228</v>
      </c>
      <c r="AO66">
        <v>0.16907801418439716</v>
      </c>
      <c r="AP66" t="b">
        <v>1</v>
      </c>
      <c r="AQ66" t="b">
        <v>1</v>
      </c>
    </row>
    <row r="67" spans="1:43" x14ac:dyDescent="0.25">
      <c r="A67" t="s">
        <v>244</v>
      </c>
      <c r="B67" t="s">
        <v>84</v>
      </c>
      <c r="D67">
        <v>14</v>
      </c>
      <c r="E67">
        <v>19</v>
      </c>
      <c r="F67" t="s">
        <v>91</v>
      </c>
      <c r="G67" t="s">
        <v>36</v>
      </c>
      <c r="H67">
        <v>1</v>
      </c>
      <c r="I67" t="str">
        <f>IF(Table1[[#This Row],[Ethanol Day]]&lt;9,"Early",IF(Table1[[#This Row],[Ethanol Day]]&gt;16,"Late","Mid"))</f>
        <v>Early</v>
      </c>
      <c r="J67" t="s">
        <v>40</v>
      </c>
      <c r="K67" t="s">
        <v>37</v>
      </c>
      <c r="L67">
        <v>24</v>
      </c>
      <c r="M67">
        <v>0.9968055555555555</v>
      </c>
      <c r="N67">
        <f>Table1[[#This Row],[Hour4-Spk/sec]]-Table1[[#This Row],[Hour1-Spk/sec]]</f>
        <v>1.2088888888888887</v>
      </c>
      <c r="O67">
        <v>20.466250921187186</v>
      </c>
      <c r="P67">
        <v>0.67444444444444451</v>
      </c>
      <c r="Q67">
        <v>13.118588706933187</v>
      </c>
      <c r="R67">
        <v>0.56777777777777771</v>
      </c>
      <c r="S67">
        <v>13.739991795527997</v>
      </c>
      <c r="T67">
        <v>0.8616666666666668</v>
      </c>
      <c r="U67">
        <v>21.412521194704272</v>
      </c>
      <c r="V67">
        <v>1.8833333333333331</v>
      </c>
      <c r="W67">
        <v>33.593901987583308</v>
      </c>
      <c r="X67">
        <v>1.5001507416511959</v>
      </c>
      <c r="Y67">
        <v>0.99294349441112317</v>
      </c>
      <c r="Z67">
        <v>0.67444444444444451</v>
      </c>
      <c r="AA67">
        <v>17</v>
      </c>
      <c r="AB67">
        <v>0.56777777777777771</v>
      </c>
      <c r="AC67">
        <v>6</v>
      </c>
      <c r="AD67">
        <v>0.8616666666666668</v>
      </c>
      <c r="AE67">
        <v>0</v>
      </c>
      <c r="AF67">
        <v>1.8833333333333331</v>
      </c>
      <c r="AG67">
        <v>0</v>
      </c>
      <c r="AH67">
        <v>20.466250921187186</v>
      </c>
      <c r="AI67">
        <v>2.3894520085191906</v>
      </c>
      <c r="AJ67">
        <v>2.6660811266135426E-2</v>
      </c>
      <c r="AK67">
        <f>1/Table1[[#This Row],[Avg MeanISIinBurst]]</f>
        <v>37.508235965429918</v>
      </c>
      <c r="AL67">
        <v>89.248843321200681</v>
      </c>
      <c r="AM67">
        <v>3.9041134598183334E-2</v>
      </c>
      <c r="AN67">
        <v>117.55282462328364</v>
      </c>
      <c r="AO67">
        <v>0.1010416666666667</v>
      </c>
      <c r="AP67" t="b">
        <v>1</v>
      </c>
      <c r="AQ67" t="b">
        <v>1</v>
      </c>
    </row>
    <row r="68" spans="1:43" hidden="1" x14ac:dyDescent="0.25">
      <c r="A68" t="s">
        <v>249</v>
      </c>
      <c r="B68" t="s">
        <v>77</v>
      </c>
      <c r="D68">
        <v>13</v>
      </c>
      <c r="E68">
        <v>1</v>
      </c>
      <c r="F68" t="s">
        <v>61</v>
      </c>
      <c r="G68" t="s">
        <v>36</v>
      </c>
      <c r="H68">
        <v>22</v>
      </c>
      <c r="I68" t="str">
        <f>IF(Table1[[#This Row],[Ethanol Day]]&lt;9,"Early",IF(Table1[[#This Row],[Ethanol Day]]&gt;16,"Late","Mid"))</f>
        <v>Late</v>
      </c>
      <c r="J68" t="s">
        <v>40</v>
      </c>
      <c r="K68" t="s">
        <v>62</v>
      </c>
      <c r="L68">
        <v>889</v>
      </c>
      <c r="M68">
        <v>10.089479166666667</v>
      </c>
      <c r="N68">
        <f>Table1[[#This Row],[Hour4-Spk/sec]]-Table1[[#This Row],[Hour1-Spk/sec]]</f>
        <v>8.4372222222222213</v>
      </c>
      <c r="O68">
        <v>71.447714041440818</v>
      </c>
      <c r="P68">
        <v>5.4377777777777787</v>
      </c>
      <c r="Q68">
        <v>56.155500094985548</v>
      </c>
      <c r="R68">
        <v>8.5488888888888894</v>
      </c>
      <c r="S68">
        <v>64.46060656134982</v>
      </c>
      <c r="T68">
        <v>12.496250000000002</v>
      </c>
      <c r="U68">
        <v>81.523325547151885</v>
      </c>
      <c r="V68">
        <v>13.875</v>
      </c>
      <c r="W68">
        <v>85.702305600995956</v>
      </c>
      <c r="X68">
        <v>1.4690189780142173</v>
      </c>
      <c r="Y68">
        <v>0.10079459361798694</v>
      </c>
      <c r="Z68">
        <v>5.4377777777777787</v>
      </c>
      <c r="AA68">
        <v>314</v>
      </c>
      <c r="AB68">
        <v>8.5488888888888894</v>
      </c>
      <c r="AC68">
        <v>163</v>
      </c>
      <c r="AD68">
        <v>12.496250000000002</v>
      </c>
      <c r="AE68">
        <v>263</v>
      </c>
      <c r="AF68">
        <v>13.875</v>
      </c>
      <c r="AG68">
        <v>69</v>
      </c>
      <c r="AH68">
        <v>71.447714041440818</v>
      </c>
      <c r="AI68">
        <v>5.4043479774004872</v>
      </c>
      <c r="AJ68">
        <v>2.9491054321340755E-2</v>
      </c>
      <c r="AK68">
        <f>1/Table1[[#This Row],[Avg MeanISIinBurst]]</f>
        <v>33.908587638264436</v>
      </c>
      <c r="AL68">
        <v>214.9028091235742</v>
      </c>
      <c r="AM68">
        <v>0.14106999560666572</v>
      </c>
      <c r="AN68">
        <v>91.645312361917533</v>
      </c>
      <c r="AO68">
        <v>1.254651162790698</v>
      </c>
      <c r="AP68">
        <v>1</v>
      </c>
      <c r="AQ68" t="b">
        <v>1</v>
      </c>
    </row>
    <row r="69" spans="1:43" hidden="1" x14ac:dyDescent="0.25">
      <c r="A69" t="s">
        <v>249</v>
      </c>
      <c r="B69" t="s">
        <v>77</v>
      </c>
      <c r="D69">
        <v>13</v>
      </c>
      <c r="E69">
        <v>5</v>
      </c>
      <c r="F69" t="s">
        <v>79</v>
      </c>
      <c r="G69" t="s">
        <v>36</v>
      </c>
      <c r="H69">
        <v>22</v>
      </c>
      <c r="I69" t="str">
        <f>IF(Table1[[#This Row],[Ethanol Day]]&lt;9,"Early",IF(Table1[[#This Row],[Ethanol Day]]&gt;16,"Late","Mid"))</f>
        <v>Late</v>
      </c>
      <c r="J69" t="s">
        <v>40</v>
      </c>
      <c r="K69" t="s">
        <v>62</v>
      </c>
      <c r="L69">
        <v>889</v>
      </c>
      <c r="M69">
        <v>11.110000000000001</v>
      </c>
      <c r="N69">
        <f>Table1[[#This Row],[Hour4-Spk/sec]]-Table1[[#This Row],[Hour1-Spk/sec]]</f>
        <v>4.2593055555555566</v>
      </c>
      <c r="O69">
        <v>74.642565602765728</v>
      </c>
      <c r="P69">
        <v>9.3804166666666671</v>
      </c>
      <c r="Q69">
        <v>70.887642622450159</v>
      </c>
      <c r="R69">
        <v>7.0069444444444438</v>
      </c>
      <c r="S69">
        <v>60.802940716364901</v>
      </c>
      <c r="T69">
        <v>14.412916666666669</v>
      </c>
      <c r="U69">
        <v>84.898551655263404</v>
      </c>
      <c r="V69">
        <v>13.639722222222224</v>
      </c>
      <c r="W69">
        <v>84.732441365264648</v>
      </c>
      <c r="X69">
        <v>1.3352655746843856</v>
      </c>
      <c r="Y69">
        <v>9.0684429671648178E-2</v>
      </c>
      <c r="Z69">
        <v>9.3804166666666671</v>
      </c>
      <c r="AA69">
        <v>314</v>
      </c>
      <c r="AB69">
        <v>7.0069444444444438</v>
      </c>
      <c r="AC69">
        <v>163</v>
      </c>
      <c r="AD69">
        <v>14.412916666666669</v>
      </c>
      <c r="AE69">
        <v>263</v>
      </c>
      <c r="AF69">
        <v>13.639722222222224</v>
      </c>
      <c r="AG69">
        <v>69</v>
      </c>
      <c r="AH69">
        <v>74.642565602765728</v>
      </c>
      <c r="AI69">
        <v>5.8283828369710067</v>
      </c>
      <c r="AJ69">
        <v>3.1926402331750516E-2</v>
      </c>
      <c r="AK69">
        <f>1/Table1[[#This Row],[Avg MeanISIinBurst]]</f>
        <v>31.322038405984415</v>
      </c>
      <c r="AL69">
        <v>204.85117772848241</v>
      </c>
      <c r="AM69">
        <v>0.17354036491814373</v>
      </c>
      <c r="AN69">
        <v>82.250541859121171</v>
      </c>
      <c r="AO69">
        <v>1.4026190476190474</v>
      </c>
      <c r="AP69">
        <v>1</v>
      </c>
      <c r="AQ69" t="b">
        <v>1</v>
      </c>
    </row>
    <row r="70" spans="1:43" hidden="1" x14ac:dyDescent="0.25">
      <c r="A70" t="s">
        <v>249</v>
      </c>
      <c r="B70" t="s">
        <v>77</v>
      </c>
      <c r="D70">
        <v>13</v>
      </c>
      <c r="E70">
        <v>8</v>
      </c>
      <c r="F70" t="s">
        <v>65</v>
      </c>
      <c r="G70" t="s">
        <v>36</v>
      </c>
      <c r="H70">
        <v>22</v>
      </c>
      <c r="I70" t="str">
        <f>IF(Table1[[#This Row],[Ethanol Day]]&lt;9,"Early",IF(Table1[[#This Row],[Ethanol Day]]&gt;16,"Late","Mid"))</f>
        <v>Late</v>
      </c>
      <c r="J70" t="s">
        <v>40</v>
      </c>
      <c r="K70" t="s">
        <v>62</v>
      </c>
      <c r="L70">
        <v>889</v>
      </c>
      <c r="M70">
        <v>0.70465277777777779</v>
      </c>
      <c r="N70">
        <f>Table1[[#This Row],[Hour4-Spk/sec]]-Table1[[#This Row],[Hour1-Spk/sec]]</f>
        <v>-0.26749999999999985</v>
      </c>
      <c r="O70">
        <v>11.286556544020275</v>
      </c>
      <c r="P70">
        <v>0.81944444444444431</v>
      </c>
      <c r="Q70">
        <v>11.803256946931349</v>
      </c>
      <c r="R70">
        <v>0.81638888888888894</v>
      </c>
      <c r="S70">
        <v>13.793362119611801</v>
      </c>
      <c r="T70">
        <v>0.63083333333333336</v>
      </c>
      <c r="U70">
        <v>8.6906519808881644</v>
      </c>
      <c r="V70">
        <v>0.55194444444444446</v>
      </c>
      <c r="W70">
        <v>10.811982364748788</v>
      </c>
      <c r="X70">
        <v>1.1696033317768477</v>
      </c>
      <c r="Y70">
        <v>1.3791112637362639</v>
      </c>
      <c r="Z70">
        <v>0.81944444444444431</v>
      </c>
      <c r="AA70">
        <v>314</v>
      </c>
      <c r="AB70">
        <v>0.81638888888888894</v>
      </c>
      <c r="AC70">
        <v>163</v>
      </c>
      <c r="AD70">
        <v>0.63083333333333336</v>
      </c>
      <c r="AE70">
        <v>263</v>
      </c>
      <c r="AF70">
        <v>0.55194444444444446</v>
      </c>
      <c r="AG70">
        <v>69</v>
      </c>
      <c r="AH70">
        <v>11.286556544020275</v>
      </c>
      <c r="AI70">
        <v>2.1570922095840213</v>
      </c>
      <c r="AJ70">
        <v>2.5058279666265917E-2</v>
      </c>
      <c r="AK70">
        <f>1/Table1[[#This Row],[Avg MeanISIinBurst]]</f>
        <v>39.906969405654173</v>
      </c>
      <c r="AL70">
        <v>86.218423716330236</v>
      </c>
      <c r="AM70">
        <v>3.0851768737556132E-2</v>
      </c>
      <c r="AN70">
        <v>144.35665510899213</v>
      </c>
      <c r="AO70">
        <v>3.8592592592592595E-2</v>
      </c>
      <c r="AP70">
        <v>1</v>
      </c>
      <c r="AQ70" t="b">
        <v>1</v>
      </c>
    </row>
    <row r="71" spans="1:43" hidden="1" x14ac:dyDescent="0.25">
      <c r="A71" t="s">
        <v>249</v>
      </c>
      <c r="B71" t="s">
        <v>77</v>
      </c>
      <c r="D71">
        <v>13</v>
      </c>
      <c r="E71">
        <v>10</v>
      </c>
      <c r="F71" t="s">
        <v>66</v>
      </c>
      <c r="G71" t="s">
        <v>36</v>
      </c>
      <c r="H71">
        <v>22</v>
      </c>
      <c r="I71" t="str">
        <f>IF(Table1[[#This Row],[Ethanol Day]]&lt;9,"Early",IF(Table1[[#This Row],[Ethanol Day]]&gt;16,"Late","Mid"))</f>
        <v>Late</v>
      </c>
      <c r="J71" t="s">
        <v>40</v>
      </c>
      <c r="K71" t="s">
        <v>62</v>
      </c>
      <c r="L71">
        <v>889</v>
      </c>
      <c r="M71">
        <v>5.4936111111111101</v>
      </c>
      <c r="N71">
        <f>Table1[[#This Row],[Hour4-Spk/sec]]-Table1[[#This Row],[Hour1-Spk/sec]]</f>
        <v>2.2330555555555547</v>
      </c>
      <c r="O71">
        <v>49.688250294640994</v>
      </c>
      <c r="P71">
        <v>4.5777777777777775</v>
      </c>
      <c r="Q71">
        <v>43.375756206393554</v>
      </c>
      <c r="R71">
        <v>5.0225</v>
      </c>
      <c r="S71">
        <v>46.353236881199166</v>
      </c>
      <c r="T71">
        <v>5.5633333333333326</v>
      </c>
      <c r="U71">
        <v>48.915229715648508</v>
      </c>
      <c r="V71">
        <v>6.8108333333333322</v>
      </c>
      <c r="W71">
        <v>60.930385173809533</v>
      </c>
      <c r="X71">
        <v>1.1105993791156892</v>
      </c>
      <c r="Y71">
        <v>0.18182629363009989</v>
      </c>
      <c r="Z71">
        <v>4.5777777777777775</v>
      </c>
      <c r="AA71">
        <v>314</v>
      </c>
      <c r="AB71">
        <v>5.0225</v>
      </c>
      <c r="AC71">
        <v>163</v>
      </c>
      <c r="AD71">
        <v>5.5633333333333326</v>
      </c>
      <c r="AE71">
        <v>263</v>
      </c>
      <c r="AF71">
        <v>6.8108333333333322</v>
      </c>
      <c r="AG71">
        <v>69</v>
      </c>
      <c r="AH71">
        <v>49.688250294640994</v>
      </c>
      <c r="AI71">
        <v>3.1296725822379674</v>
      </c>
      <c r="AJ71">
        <v>3.0539741327570889E-2</v>
      </c>
      <c r="AK71">
        <f>1/Table1[[#This Row],[Avg MeanISIinBurst]]</f>
        <v>32.744219712732558</v>
      </c>
      <c r="AL71">
        <v>115.76943046498</v>
      </c>
      <c r="AM71">
        <v>7.4980212036836191E-2</v>
      </c>
      <c r="AN71">
        <v>101.20687066236033</v>
      </c>
      <c r="AO71">
        <v>0.87856060606060604</v>
      </c>
      <c r="AP71">
        <v>1</v>
      </c>
      <c r="AQ71" t="b">
        <v>1</v>
      </c>
    </row>
    <row r="72" spans="1:43" hidden="1" x14ac:dyDescent="0.25">
      <c r="A72" t="s">
        <v>249</v>
      </c>
      <c r="B72" t="s">
        <v>77</v>
      </c>
      <c r="D72">
        <v>13</v>
      </c>
      <c r="E72">
        <v>13</v>
      </c>
      <c r="F72" t="s">
        <v>71</v>
      </c>
      <c r="G72" t="s">
        <v>36</v>
      </c>
      <c r="H72">
        <v>22</v>
      </c>
      <c r="I72" t="str">
        <f>IF(Table1[[#This Row],[Ethanol Day]]&lt;9,"Early",IF(Table1[[#This Row],[Ethanol Day]]&gt;16,"Late","Mid"))</f>
        <v>Late</v>
      </c>
      <c r="J72" t="s">
        <v>40</v>
      </c>
      <c r="K72" t="s">
        <v>62</v>
      </c>
      <c r="L72">
        <v>889</v>
      </c>
      <c r="M72">
        <v>1.3630555555555557</v>
      </c>
      <c r="N72">
        <f>Table1[[#This Row],[Hour4-Spk/sec]]-Table1[[#This Row],[Hour1-Spk/sec]]</f>
        <v>2.6572222222222224</v>
      </c>
      <c r="O72">
        <v>16.742146745419394</v>
      </c>
      <c r="P72">
        <v>0.46250000000000008</v>
      </c>
      <c r="Q72">
        <v>8.2344148232627408</v>
      </c>
      <c r="R72">
        <v>0.39250000000000007</v>
      </c>
      <c r="S72">
        <v>8.8732259625090766</v>
      </c>
      <c r="T72">
        <v>1.4775</v>
      </c>
      <c r="U72">
        <v>18.526005642078957</v>
      </c>
      <c r="V72">
        <v>3.1197222222222223</v>
      </c>
      <c r="W72">
        <v>33.466607237217247</v>
      </c>
      <c r="X72">
        <v>2.3258060414958091</v>
      </c>
      <c r="Y72">
        <v>0.75555017533759028</v>
      </c>
      <c r="Z72">
        <v>0.46250000000000008</v>
      </c>
      <c r="AA72">
        <v>314</v>
      </c>
      <c r="AB72">
        <v>0.39250000000000007</v>
      </c>
      <c r="AC72">
        <v>163</v>
      </c>
      <c r="AD72">
        <v>1.4775</v>
      </c>
      <c r="AE72">
        <v>263</v>
      </c>
      <c r="AF72">
        <v>3.1197222222222223</v>
      </c>
      <c r="AG72">
        <v>69</v>
      </c>
      <c r="AH72">
        <v>16.742146745419394</v>
      </c>
      <c r="AI72">
        <v>2.2924278880982865</v>
      </c>
      <c r="AJ72">
        <v>2.8221300941497295E-2</v>
      </c>
      <c r="AK72">
        <f>1/Table1[[#This Row],[Avg MeanISIinBurst]]</f>
        <v>35.434227574164574</v>
      </c>
      <c r="AL72">
        <v>63.922403738527628</v>
      </c>
      <c r="AM72">
        <v>3.968264814330115E-2</v>
      </c>
      <c r="AN72">
        <v>102.61672942835384</v>
      </c>
      <c r="AO72">
        <v>0.14385185185185184</v>
      </c>
      <c r="AP72">
        <v>1</v>
      </c>
      <c r="AQ72" t="b">
        <v>1</v>
      </c>
    </row>
    <row r="73" spans="1:43" hidden="1" x14ac:dyDescent="0.25">
      <c r="A73" t="s">
        <v>249</v>
      </c>
      <c r="B73" t="s">
        <v>77</v>
      </c>
      <c r="D73">
        <v>13</v>
      </c>
      <c r="E73">
        <v>2</v>
      </c>
      <c r="F73" t="s">
        <v>78</v>
      </c>
      <c r="G73" t="s">
        <v>36</v>
      </c>
      <c r="H73">
        <v>22</v>
      </c>
      <c r="I73" t="str">
        <f>IF(Table1[[#This Row],[Ethanol Day]]&lt;9,"Early",IF(Table1[[#This Row],[Ethanol Day]]&gt;16,"Late","Mid"))</f>
        <v>Late</v>
      </c>
      <c r="J73" t="s">
        <v>37</v>
      </c>
      <c r="K73" t="s">
        <v>37</v>
      </c>
      <c r="L73">
        <v>889</v>
      </c>
      <c r="M73">
        <v>2.0134374999999998</v>
      </c>
      <c r="N73">
        <f>Table1[[#This Row],[Hour4-Spk/sec]]-Table1[[#This Row],[Hour1-Spk/sec]]</f>
        <v>-0.49402777777777795</v>
      </c>
      <c r="O73">
        <v>67.122796145550282</v>
      </c>
      <c r="P73">
        <v>2.0300000000000002</v>
      </c>
      <c r="Q73">
        <v>69.152221776893327</v>
      </c>
      <c r="R73">
        <v>2.2866666666666666</v>
      </c>
      <c r="S73">
        <v>71.089048485824634</v>
      </c>
      <c r="T73">
        <v>2.201111111111111</v>
      </c>
      <c r="U73">
        <v>68.182736076875884</v>
      </c>
      <c r="V73">
        <v>1.5359722222222223</v>
      </c>
      <c r="W73">
        <v>59.25562245918038</v>
      </c>
      <c r="X73">
        <v>2.9816954888083225</v>
      </c>
      <c r="Y73">
        <v>0.4752160877724369</v>
      </c>
      <c r="Z73">
        <v>2.0300000000000002</v>
      </c>
      <c r="AA73">
        <v>314</v>
      </c>
      <c r="AB73">
        <v>2.2866666666666666</v>
      </c>
      <c r="AC73">
        <v>163</v>
      </c>
      <c r="AD73">
        <v>2.201111111111111</v>
      </c>
      <c r="AE73">
        <v>263</v>
      </c>
      <c r="AF73">
        <v>1.5359722222222223</v>
      </c>
      <c r="AG73">
        <v>69</v>
      </c>
      <c r="AH73">
        <v>67.122796145550282</v>
      </c>
      <c r="AI73" s="1">
        <v>5.7434431903877439</v>
      </c>
      <c r="AJ73">
        <v>2.5719895302755022E-2</v>
      </c>
      <c r="AK73">
        <f>1/Table1[[#This Row],[Avg MeanISIinBurst]]</f>
        <v>38.880407102313654</v>
      </c>
      <c r="AL73">
        <v>75.606610823380663</v>
      </c>
      <c r="AM73">
        <v>0.14031306741908239</v>
      </c>
      <c r="AN73">
        <v>80.703912985302338</v>
      </c>
      <c r="AO73">
        <v>0.23113636363636372</v>
      </c>
      <c r="AP73">
        <v>1</v>
      </c>
      <c r="AQ73" t="b">
        <v>1</v>
      </c>
    </row>
    <row r="74" spans="1:43" hidden="1" x14ac:dyDescent="0.25">
      <c r="A74" t="s">
        <v>249</v>
      </c>
      <c r="B74" t="s">
        <v>77</v>
      </c>
      <c r="D74">
        <v>13</v>
      </c>
      <c r="E74">
        <v>4</v>
      </c>
      <c r="F74" t="s">
        <v>64</v>
      </c>
      <c r="G74" t="s">
        <v>36</v>
      </c>
      <c r="H74">
        <v>22</v>
      </c>
      <c r="I74" t="str">
        <f>IF(Table1[[#This Row],[Ethanol Day]]&lt;9,"Early",IF(Table1[[#This Row],[Ethanol Day]]&gt;16,"Late","Mid"))</f>
        <v>Late</v>
      </c>
      <c r="J74" t="s">
        <v>40</v>
      </c>
      <c r="K74" t="s">
        <v>37</v>
      </c>
      <c r="L74">
        <v>889</v>
      </c>
      <c r="M74">
        <v>2.1977777777777776</v>
      </c>
      <c r="N74">
        <f>Table1[[#This Row],[Hour4-Spk/sec]]-Table1[[#This Row],[Hour1-Spk/sec]]</f>
        <v>-2.2697222222222226</v>
      </c>
      <c r="O74">
        <v>35.573122249789662</v>
      </c>
      <c r="P74">
        <v>3.7877777777777779</v>
      </c>
      <c r="Q74">
        <v>52.540499631225842</v>
      </c>
      <c r="R74">
        <v>2.1055555555555556</v>
      </c>
      <c r="S74">
        <v>36.289505143359136</v>
      </c>
      <c r="T74">
        <v>1.3797222222222221</v>
      </c>
      <c r="U74">
        <v>25.799185392532319</v>
      </c>
      <c r="V74">
        <v>1.5180555555555555</v>
      </c>
      <c r="W74">
        <v>34.852045392963241</v>
      </c>
      <c r="X74">
        <v>1.8388757594025988</v>
      </c>
      <c r="Y74">
        <v>0.35821502642745473</v>
      </c>
      <c r="Z74">
        <v>3.7877777777777779</v>
      </c>
      <c r="AA74">
        <v>314</v>
      </c>
      <c r="AB74">
        <v>2.1055555555555556</v>
      </c>
      <c r="AC74">
        <v>163</v>
      </c>
      <c r="AD74">
        <v>1.3797222222222221</v>
      </c>
      <c r="AE74">
        <v>263</v>
      </c>
      <c r="AF74">
        <v>1.5180555555555555</v>
      </c>
      <c r="AG74">
        <v>69</v>
      </c>
      <c r="AH74">
        <v>35.573122249789662</v>
      </c>
      <c r="AI74">
        <v>3.0233289752416863</v>
      </c>
      <c r="AJ74">
        <v>2.7206218591484976E-2</v>
      </c>
      <c r="AK74">
        <f>1/Table1[[#This Row],[Avg MeanISIinBurst]]</f>
        <v>36.756302484204134</v>
      </c>
      <c r="AL74">
        <v>96.770171576020388</v>
      </c>
      <c r="AM74">
        <v>6.4032718905175062E-2</v>
      </c>
      <c r="AN74">
        <v>108.39885968272505</v>
      </c>
      <c r="AO74">
        <v>0.2648717948717948</v>
      </c>
      <c r="AP74">
        <v>1</v>
      </c>
      <c r="AQ74" t="b">
        <v>1</v>
      </c>
    </row>
    <row r="75" spans="1:43" hidden="1" x14ac:dyDescent="0.25">
      <c r="A75" t="s">
        <v>249</v>
      </c>
      <c r="B75" t="s">
        <v>77</v>
      </c>
      <c r="D75">
        <v>13</v>
      </c>
      <c r="E75">
        <v>6</v>
      </c>
      <c r="F75" t="s">
        <v>80</v>
      </c>
      <c r="G75" t="s">
        <v>36</v>
      </c>
      <c r="H75">
        <v>22</v>
      </c>
      <c r="I75" t="str">
        <f>IF(Table1[[#This Row],[Ethanol Day]]&lt;9,"Early",IF(Table1[[#This Row],[Ethanol Day]]&gt;16,"Late","Mid"))</f>
        <v>Late</v>
      </c>
      <c r="J75" t="s">
        <v>38</v>
      </c>
      <c r="K75" t="s">
        <v>37</v>
      </c>
      <c r="L75">
        <v>889</v>
      </c>
      <c r="M75">
        <v>23.41503472222222</v>
      </c>
      <c r="N75">
        <f>Table1[[#This Row],[Hour4-Spk/sec]]-Table1[[#This Row],[Hour1-Spk/sec]]</f>
        <v>-16.607222222222219</v>
      </c>
      <c r="O75">
        <v>93.397559128207831</v>
      </c>
      <c r="P75">
        <v>31.730277777777776</v>
      </c>
      <c r="Q75">
        <v>96.576323004565538</v>
      </c>
      <c r="R75">
        <v>28.677916666666665</v>
      </c>
      <c r="S75">
        <v>97.235239002560405</v>
      </c>
      <c r="T75">
        <v>18.128888888888888</v>
      </c>
      <c r="U75">
        <v>90.330800653469737</v>
      </c>
      <c r="V75">
        <v>15.123055555555554</v>
      </c>
      <c r="W75">
        <v>89.041704784476579</v>
      </c>
      <c r="X75">
        <v>1.5479485862636948</v>
      </c>
      <c r="Y75">
        <v>4.3120302899507433E-2</v>
      </c>
      <c r="Z75">
        <v>31.730277777777776</v>
      </c>
      <c r="AA75">
        <v>314</v>
      </c>
      <c r="AB75">
        <v>28.677916666666665</v>
      </c>
      <c r="AC75">
        <v>163</v>
      </c>
      <c r="AD75">
        <v>18.128888888888888</v>
      </c>
      <c r="AE75">
        <v>263</v>
      </c>
      <c r="AF75">
        <v>15.123055555555554</v>
      </c>
      <c r="AG75">
        <v>69</v>
      </c>
      <c r="AH75">
        <v>93.397559128207831</v>
      </c>
      <c r="AI75">
        <v>29.331074185097616</v>
      </c>
      <c r="AJ75">
        <v>3.0311373063531318E-2</v>
      </c>
      <c r="AK75">
        <f>1/Table1[[#This Row],[Avg MeanISIinBurst]]</f>
        <v>32.990917234400548</v>
      </c>
      <c r="AL75">
        <v>368.36663421998117</v>
      </c>
      <c r="AM75">
        <v>0.7636847706684009</v>
      </c>
      <c r="AN75">
        <v>58.541241688427426</v>
      </c>
      <c r="AO75">
        <v>1.0536296296296297</v>
      </c>
      <c r="AP75">
        <v>1</v>
      </c>
      <c r="AQ75" t="b">
        <v>1</v>
      </c>
    </row>
    <row r="76" spans="1:43" hidden="1" x14ac:dyDescent="0.25">
      <c r="A76" t="s">
        <v>249</v>
      </c>
      <c r="B76" t="s">
        <v>77</v>
      </c>
      <c r="D76">
        <v>13</v>
      </c>
      <c r="E76">
        <v>7</v>
      </c>
      <c r="F76" t="s">
        <v>81</v>
      </c>
      <c r="G76" t="s">
        <v>36</v>
      </c>
      <c r="H76">
        <v>22</v>
      </c>
      <c r="I76" t="str">
        <f>IF(Table1[[#This Row],[Ethanol Day]]&lt;9,"Early",IF(Table1[[#This Row],[Ethanol Day]]&gt;16,"Late","Mid"))</f>
        <v>Late</v>
      </c>
      <c r="J76" t="s">
        <v>38</v>
      </c>
      <c r="K76" t="s">
        <v>37</v>
      </c>
      <c r="L76">
        <v>889</v>
      </c>
      <c r="M76">
        <v>6.5288194444444443</v>
      </c>
      <c r="N76">
        <f>Table1[[#This Row],[Hour4-Spk/sec]]-Table1[[#This Row],[Hour1-Spk/sec]]</f>
        <v>-2.5577777777777779</v>
      </c>
      <c r="O76">
        <v>67.352434091852743</v>
      </c>
      <c r="P76">
        <v>8.4697222222222219</v>
      </c>
      <c r="Q76">
        <v>71.94743831463299</v>
      </c>
      <c r="R76">
        <v>6.0205555555555561</v>
      </c>
      <c r="S76">
        <v>64.238747046632199</v>
      </c>
      <c r="T76">
        <v>5.7130555555555551</v>
      </c>
      <c r="U76">
        <v>65.69138397714606</v>
      </c>
      <c r="V76">
        <v>5.911944444444444</v>
      </c>
      <c r="W76">
        <v>67.397501831039762</v>
      </c>
      <c r="X76">
        <v>1.7259874825193957</v>
      </c>
      <c r="Y76">
        <v>0.15191383609576425</v>
      </c>
      <c r="Z76">
        <v>8.4697222222222219</v>
      </c>
      <c r="AA76">
        <v>314</v>
      </c>
      <c r="AB76">
        <v>6.0205555555555561</v>
      </c>
      <c r="AC76">
        <v>163</v>
      </c>
      <c r="AD76">
        <v>5.7130555555555551</v>
      </c>
      <c r="AE76">
        <v>263</v>
      </c>
      <c r="AF76">
        <v>5.911944444444444</v>
      </c>
      <c r="AG76">
        <v>69</v>
      </c>
      <c r="AH76">
        <v>67.352434091852743</v>
      </c>
      <c r="AI76">
        <v>4.6669770008325715</v>
      </c>
      <c r="AJ76">
        <v>2.8541974378235767E-2</v>
      </c>
      <c r="AK76">
        <f>1/Table1[[#This Row],[Avg MeanISIinBurst]]</f>
        <v>35.036118621230848</v>
      </c>
      <c r="AL76">
        <v>183.59757644172069</v>
      </c>
      <c r="AM76">
        <v>0.12539086867927784</v>
      </c>
      <c r="AN76">
        <v>99.861944544118884</v>
      </c>
      <c r="AO76">
        <v>0.93884057971014478</v>
      </c>
      <c r="AP76">
        <v>1</v>
      </c>
      <c r="AQ76" t="b">
        <v>1</v>
      </c>
    </row>
    <row r="77" spans="1:43" hidden="1" x14ac:dyDescent="0.25">
      <c r="A77" t="s">
        <v>249</v>
      </c>
      <c r="B77" t="s">
        <v>77</v>
      </c>
      <c r="D77">
        <v>13</v>
      </c>
      <c r="E77">
        <v>9</v>
      </c>
      <c r="F77" t="s">
        <v>70</v>
      </c>
      <c r="G77" t="s">
        <v>36</v>
      </c>
      <c r="H77">
        <v>22</v>
      </c>
      <c r="I77" t="str">
        <f>IF(Table1[[#This Row],[Ethanol Day]]&lt;9,"Early",IF(Table1[[#This Row],[Ethanol Day]]&gt;16,"Late","Mid"))</f>
        <v>Late</v>
      </c>
      <c r="J77" t="s">
        <v>40</v>
      </c>
      <c r="K77" t="s">
        <v>37</v>
      </c>
      <c r="L77">
        <v>889</v>
      </c>
      <c r="M77">
        <v>0.84284722222222219</v>
      </c>
      <c r="N77">
        <f>Table1[[#This Row],[Hour4-Spk/sec]]-Table1[[#This Row],[Hour1-Spk/sec]]</f>
        <v>-0.17777777777777748</v>
      </c>
      <c r="O77">
        <v>9.2894620675744122</v>
      </c>
      <c r="P77">
        <v>0.95888888888888868</v>
      </c>
      <c r="Q77">
        <v>10.852187394216498</v>
      </c>
      <c r="R77">
        <v>0.81194444444444436</v>
      </c>
      <c r="S77">
        <v>8.4233450598542436</v>
      </c>
      <c r="T77">
        <v>0.81944444444444453</v>
      </c>
      <c r="U77">
        <v>8.9467190982769527</v>
      </c>
      <c r="V77">
        <v>0.7811111111111112</v>
      </c>
      <c r="W77">
        <v>8.7935307791643069</v>
      </c>
      <c r="X77">
        <v>1.0341334062851855</v>
      </c>
      <c r="Y77">
        <v>1.1638540292671127</v>
      </c>
      <c r="Z77">
        <v>0.95888888888888868</v>
      </c>
      <c r="AA77">
        <v>314</v>
      </c>
      <c r="AB77">
        <v>0.81194444444444436</v>
      </c>
      <c r="AC77">
        <v>163</v>
      </c>
      <c r="AD77">
        <v>0.81944444444444453</v>
      </c>
      <c r="AE77">
        <v>263</v>
      </c>
      <c r="AF77">
        <v>0.7811111111111112</v>
      </c>
      <c r="AG77">
        <v>69</v>
      </c>
      <c r="AH77">
        <v>9.2894620675744122</v>
      </c>
      <c r="AI77">
        <v>2.110589735628436</v>
      </c>
      <c r="AJ77">
        <v>2.6116404675833059E-2</v>
      </c>
      <c r="AK77">
        <f>1/Table1[[#This Row],[Avg MeanISIinBurst]]</f>
        <v>38.290109699722748</v>
      </c>
      <c r="AL77">
        <v>73.048590543160131</v>
      </c>
      <c r="AM77">
        <v>3.0405132582511114E-2</v>
      </c>
      <c r="AN77">
        <v>130.69649917363495</v>
      </c>
      <c r="AO77">
        <v>3.7851851851851873E-2</v>
      </c>
      <c r="AP77">
        <v>1</v>
      </c>
      <c r="AQ77" t="b">
        <v>1</v>
      </c>
    </row>
    <row r="78" spans="1:43" hidden="1" x14ac:dyDescent="0.25">
      <c r="A78" t="s">
        <v>249</v>
      </c>
      <c r="B78" t="s">
        <v>77</v>
      </c>
      <c r="D78">
        <v>13</v>
      </c>
      <c r="E78">
        <v>12</v>
      </c>
      <c r="F78" t="s">
        <v>82</v>
      </c>
      <c r="G78" t="s">
        <v>36</v>
      </c>
      <c r="H78">
        <v>22</v>
      </c>
      <c r="I78" t="str">
        <f>IF(Table1[[#This Row],[Ethanol Day]]&lt;9,"Early",IF(Table1[[#This Row],[Ethanol Day]]&gt;16,"Late","Mid"))</f>
        <v>Late</v>
      </c>
      <c r="J78" t="s">
        <v>38</v>
      </c>
      <c r="K78" t="s">
        <v>37</v>
      </c>
      <c r="L78">
        <v>889</v>
      </c>
      <c r="M78">
        <v>0.66010416666666671</v>
      </c>
      <c r="N78">
        <f>Table1[[#This Row],[Hour4-Spk/sec]]-Table1[[#This Row],[Hour1-Spk/sec]]</f>
        <v>0.76555555555555554</v>
      </c>
      <c r="O78">
        <v>23.463151801760478</v>
      </c>
      <c r="P78">
        <v>0.31597222222222227</v>
      </c>
      <c r="Q78">
        <v>18.71495150319296</v>
      </c>
      <c r="R78">
        <v>0.65611111111111109</v>
      </c>
      <c r="S78">
        <v>24.441342438670791</v>
      </c>
      <c r="T78">
        <v>0.58680555555555547</v>
      </c>
      <c r="U78">
        <v>18.963746711913874</v>
      </c>
      <c r="V78">
        <v>1.0815277777777779</v>
      </c>
      <c r="W78">
        <v>32.93394861632315</v>
      </c>
      <c r="X78">
        <v>1.6594051734744419</v>
      </c>
      <c r="Y78">
        <v>1.4484014123018261</v>
      </c>
      <c r="Z78">
        <v>0.31597222222222227</v>
      </c>
      <c r="AA78">
        <v>314</v>
      </c>
      <c r="AB78">
        <v>0.65611111111111109</v>
      </c>
      <c r="AC78">
        <v>163</v>
      </c>
      <c r="AD78">
        <v>0.58680555555555547</v>
      </c>
      <c r="AE78">
        <v>263</v>
      </c>
      <c r="AF78">
        <v>1.0815277777777779</v>
      </c>
      <c r="AG78">
        <v>69</v>
      </c>
      <c r="AH78">
        <v>23.463151801760478</v>
      </c>
      <c r="AI78">
        <v>2.3515310143734176</v>
      </c>
      <c r="AJ78">
        <v>1.9294560251065955E-2</v>
      </c>
      <c r="AK78">
        <f>1/Table1[[#This Row],[Avg MeanISIinBurst]]</f>
        <v>51.828079364739793</v>
      </c>
      <c r="AL78">
        <v>117.99991837560546</v>
      </c>
      <c r="AM78">
        <v>2.8922105904236224E-2</v>
      </c>
      <c r="AN78">
        <v>185.60694778403754</v>
      </c>
      <c r="AO78">
        <v>7.9365079365079375E-2</v>
      </c>
      <c r="AP78">
        <v>1</v>
      </c>
      <c r="AQ78" t="b">
        <v>1</v>
      </c>
    </row>
    <row r="79" spans="1:43" hidden="1" x14ac:dyDescent="0.25">
      <c r="A79" t="s">
        <v>249</v>
      </c>
      <c r="B79" t="s">
        <v>77</v>
      </c>
      <c r="D79">
        <v>13</v>
      </c>
      <c r="E79">
        <v>14</v>
      </c>
      <c r="F79" t="s">
        <v>83</v>
      </c>
      <c r="G79" t="s">
        <v>36</v>
      </c>
      <c r="H79">
        <v>22</v>
      </c>
      <c r="I79" t="str">
        <f>IF(Table1[[#This Row],[Ethanol Day]]&lt;9,"Early",IF(Table1[[#This Row],[Ethanol Day]]&gt;16,"Late","Mid"))</f>
        <v>Late</v>
      </c>
      <c r="J79" t="s">
        <v>40</v>
      </c>
      <c r="K79" t="s">
        <v>37</v>
      </c>
      <c r="L79">
        <v>889</v>
      </c>
      <c r="M79">
        <v>0.94534722222222223</v>
      </c>
      <c r="N79">
        <f>Table1[[#This Row],[Hour4-Spk/sec]]-Table1[[#This Row],[Hour1-Spk/sec]]</f>
        <v>-0.58333333333333326</v>
      </c>
      <c r="O79">
        <v>17.290216012867884</v>
      </c>
      <c r="P79">
        <v>1.211111111111111</v>
      </c>
      <c r="Q79">
        <v>16.699868794139135</v>
      </c>
      <c r="R79">
        <v>0.97638888888888886</v>
      </c>
      <c r="S79">
        <v>14.229136801553727</v>
      </c>
      <c r="T79">
        <v>0.96611111111111114</v>
      </c>
      <c r="U79">
        <v>16.380700468725948</v>
      </c>
      <c r="V79">
        <v>0.62777777777777777</v>
      </c>
      <c r="W79">
        <v>22.581443273061307</v>
      </c>
      <c r="X79">
        <v>1.4201720786201684</v>
      </c>
      <c r="Y79">
        <v>1.0284372132373898</v>
      </c>
      <c r="Z79">
        <v>1.211111111111111</v>
      </c>
      <c r="AA79">
        <v>314</v>
      </c>
      <c r="AB79">
        <v>0.97638888888888886</v>
      </c>
      <c r="AC79">
        <v>163</v>
      </c>
      <c r="AD79">
        <v>0.96611111111111114</v>
      </c>
      <c r="AE79">
        <v>263</v>
      </c>
      <c r="AF79">
        <v>0.62777777777777777</v>
      </c>
      <c r="AG79">
        <v>69</v>
      </c>
      <c r="AH79">
        <v>17.290216012867884</v>
      </c>
      <c r="AI79">
        <v>2.3791579390797235</v>
      </c>
      <c r="AJ79">
        <v>2.8610772701391438E-2</v>
      </c>
      <c r="AK79">
        <f>1/Table1[[#This Row],[Avg MeanISIinBurst]]</f>
        <v>34.951869718337477</v>
      </c>
      <c r="AL79">
        <v>61.040604720581953</v>
      </c>
      <c r="AM79">
        <v>4.3547715029029807E-2</v>
      </c>
      <c r="AN79">
        <v>96.786471783480295</v>
      </c>
      <c r="AO79">
        <v>6.78787878787879E-2</v>
      </c>
      <c r="AP79">
        <v>1</v>
      </c>
      <c r="AQ79" t="b">
        <v>1</v>
      </c>
    </row>
    <row r="80" spans="1:43" x14ac:dyDescent="0.25">
      <c r="A80" t="s">
        <v>244</v>
      </c>
      <c r="B80" t="s">
        <v>60</v>
      </c>
      <c r="C80" t="s">
        <v>135</v>
      </c>
      <c r="D80">
        <v>11</v>
      </c>
      <c r="E80">
        <v>1</v>
      </c>
      <c r="F80" t="s">
        <v>61</v>
      </c>
      <c r="G80" t="s">
        <v>36</v>
      </c>
      <c r="H80">
        <v>25</v>
      </c>
      <c r="I80" t="str">
        <f>IF(Table1[[#This Row],[Ethanol Day]]&lt;9,"Early",IF(Table1[[#This Row],[Ethanol Day]]&gt;16,"Late","Mid"))</f>
        <v>Late</v>
      </c>
      <c r="J80" t="s">
        <v>37</v>
      </c>
      <c r="K80" t="s">
        <v>62</v>
      </c>
      <c r="L80">
        <v>687</v>
      </c>
      <c r="M80">
        <v>0.60934027777777766</v>
      </c>
      <c r="N80">
        <f>Table1[[#This Row],[Hour4-Spk/sec]]-Table1[[#This Row],[Hour1-Spk/sec]]</f>
        <v>-0.94458333333333311</v>
      </c>
      <c r="O80">
        <v>39.979652338033361</v>
      </c>
      <c r="P80">
        <v>1.0116666666666665</v>
      </c>
      <c r="Q80">
        <v>41.967247041112458</v>
      </c>
      <c r="R80">
        <v>0.82944444444444443</v>
      </c>
      <c r="S80">
        <v>40.319128803678048</v>
      </c>
      <c r="T80">
        <v>0.52916666666666667</v>
      </c>
      <c r="U80">
        <v>38.486531541992143</v>
      </c>
      <c r="V80">
        <v>6.7083333333333384E-2</v>
      </c>
      <c r="W80">
        <v>39.214900604498609</v>
      </c>
      <c r="X80">
        <v>2.4509810892380153</v>
      </c>
      <c r="Y80">
        <v>1.0728182934228623</v>
      </c>
      <c r="Z80">
        <v>1.0116666666666665</v>
      </c>
      <c r="AA80">
        <v>30</v>
      </c>
      <c r="AB80">
        <v>0.82944444444444443</v>
      </c>
      <c r="AC80">
        <v>195</v>
      </c>
      <c r="AD80">
        <v>0.52916666666666667</v>
      </c>
      <c r="AE80">
        <v>198</v>
      </c>
      <c r="AF80">
        <v>6.7083333333333384E-2</v>
      </c>
      <c r="AG80">
        <v>232</v>
      </c>
      <c r="AH80">
        <v>39.979652338033361</v>
      </c>
      <c r="AI80">
        <v>3.1669463598547085</v>
      </c>
      <c r="AJ80">
        <v>2.3302461778699653E-2</v>
      </c>
      <c r="AK80">
        <f>1/Table1[[#This Row],[Avg MeanISIinBurst]]</f>
        <v>42.913920833638329</v>
      </c>
      <c r="AL80">
        <v>175.73397520538211</v>
      </c>
      <c r="AM80">
        <v>6.0263104214419008E-2</v>
      </c>
      <c r="AN80">
        <v>151.34169396844169</v>
      </c>
      <c r="AO80">
        <v>0.10333333333333335</v>
      </c>
      <c r="AP80" t="b">
        <v>1</v>
      </c>
      <c r="AQ80" t="b">
        <v>1</v>
      </c>
    </row>
    <row r="81" spans="1:43" x14ac:dyDescent="0.25">
      <c r="A81" t="s">
        <v>241</v>
      </c>
      <c r="B81" t="s">
        <v>103</v>
      </c>
      <c r="D81">
        <v>22</v>
      </c>
      <c r="E81">
        <v>2</v>
      </c>
      <c r="F81" t="s">
        <v>64</v>
      </c>
      <c r="G81" t="s">
        <v>36</v>
      </c>
      <c r="H81">
        <v>8</v>
      </c>
      <c r="I81" t="str">
        <f>IF(Table1[[#This Row],[Ethanol Day]]&lt;9,"Early",IF(Table1[[#This Row],[Ethanol Day]]&gt;16,"Late","Mid"))</f>
        <v>Early</v>
      </c>
      <c r="J81" t="s">
        <v>37</v>
      </c>
      <c r="K81" t="s">
        <v>37</v>
      </c>
      <c r="L81">
        <v>1000</v>
      </c>
      <c r="M81">
        <v>9.5659027777777776</v>
      </c>
      <c r="N81">
        <f>Table1[[#This Row],[Hour4-Spk/sec]]-Table1[[#This Row],[Hour1-Spk/sec]]</f>
        <v>-0.43527777777777743</v>
      </c>
      <c r="O81">
        <v>67.65702015262373</v>
      </c>
      <c r="P81">
        <v>10.150555555555556</v>
      </c>
      <c r="Q81">
        <v>69.334805639271536</v>
      </c>
      <c r="R81">
        <v>9.3330555555555552</v>
      </c>
      <c r="S81">
        <v>67.060701159480388</v>
      </c>
      <c r="T81">
        <v>9.0647222222222208</v>
      </c>
      <c r="U81">
        <v>65.798174676392335</v>
      </c>
      <c r="V81">
        <v>9.7152777777777786</v>
      </c>
      <c r="W81">
        <v>68.279495345664699</v>
      </c>
      <c r="X81">
        <v>1.0145885309740927</v>
      </c>
      <c r="Y81">
        <v>0.10474652061480716</v>
      </c>
      <c r="Z81">
        <v>10.150555555555556</v>
      </c>
      <c r="AA81">
        <v>193</v>
      </c>
      <c r="AB81">
        <v>9.3330555555555552</v>
      </c>
      <c r="AC81">
        <v>252</v>
      </c>
      <c r="AD81">
        <v>9.0647222222222208</v>
      </c>
      <c r="AE81">
        <v>208</v>
      </c>
      <c r="AF81">
        <v>9.7152777777777786</v>
      </c>
      <c r="AG81">
        <v>307</v>
      </c>
      <c r="AH81">
        <v>67.65702015262373</v>
      </c>
      <c r="AI81" s="1">
        <v>4.5061291844277909</v>
      </c>
      <c r="AJ81">
        <v>3.7062999061109762E-2</v>
      </c>
      <c r="AK81">
        <f>1/Table1[[#This Row],[Avg MeanISIinBurst]]</f>
        <v>26.981086942025176</v>
      </c>
      <c r="AL81">
        <v>73.11452352239688</v>
      </c>
      <c r="AM81">
        <v>0.14897408854021216</v>
      </c>
      <c r="AN81">
        <v>58.348232168790162</v>
      </c>
      <c r="AO81">
        <v>1.4378723404255314</v>
      </c>
      <c r="AP81" t="b">
        <v>1</v>
      </c>
      <c r="AQ81" t="b">
        <v>1</v>
      </c>
    </row>
    <row r="82" spans="1:43" x14ac:dyDescent="0.25">
      <c r="A82" t="s">
        <v>241</v>
      </c>
      <c r="B82" t="s">
        <v>103</v>
      </c>
      <c r="D82">
        <v>22</v>
      </c>
      <c r="E82">
        <v>3</v>
      </c>
      <c r="F82" t="s">
        <v>79</v>
      </c>
      <c r="G82" t="s">
        <v>36</v>
      </c>
      <c r="H82">
        <v>8</v>
      </c>
      <c r="I82" t="str">
        <f>IF(Table1[[#This Row],[Ethanol Day]]&lt;9,"Early",IF(Table1[[#This Row],[Ethanol Day]]&gt;16,"Late","Mid"))</f>
        <v>Early</v>
      </c>
      <c r="J82" t="s">
        <v>38</v>
      </c>
      <c r="K82" t="s">
        <v>37</v>
      </c>
      <c r="L82">
        <v>1000</v>
      </c>
      <c r="M82">
        <v>8.8620833333333344</v>
      </c>
      <c r="N82">
        <f>Table1[[#This Row],[Hour4-Spk/sec]]-Table1[[#This Row],[Hour1-Spk/sec]]</f>
        <v>4.017222222222224</v>
      </c>
      <c r="O82">
        <v>62.575765468641833</v>
      </c>
      <c r="P82">
        <v>4.7952777777777778</v>
      </c>
      <c r="Q82">
        <v>39.485457413148687</v>
      </c>
      <c r="R82">
        <v>11.108333333333334</v>
      </c>
      <c r="S82">
        <v>73.010438951070441</v>
      </c>
      <c r="T82">
        <v>10.732222222222225</v>
      </c>
      <c r="U82">
        <v>71.493222608625331</v>
      </c>
      <c r="V82">
        <v>8.8125000000000018</v>
      </c>
      <c r="W82">
        <v>64.389750563765162</v>
      </c>
      <c r="X82">
        <v>1.190641276361905</v>
      </c>
      <c r="Y82">
        <v>0.11259783772265923</v>
      </c>
      <c r="Z82">
        <v>4.7952777777777778</v>
      </c>
      <c r="AA82">
        <v>193</v>
      </c>
      <c r="AB82">
        <v>11.108333333333334</v>
      </c>
      <c r="AC82">
        <v>252</v>
      </c>
      <c r="AD82">
        <v>10.732222222222225</v>
      </c>
      <c r="AE82">
        <v>208</v>
      </c>
      <c r="AF82">
        <v>8.8125000000000018</v>
      </c>
      <c r="AG82">
        <v>307</v>
      </c>
      <c r="AH82">
        <v>62.575765468641833</v>
      </c>
      <c r="AI82">
        <v>4.8264406615913931</v>
      </c>
      <c r="AJ82">
        <v>3.724351644136438E-2</v>
      </c>
      <c r="AK82">
        <f>1/Table1[[#This Row],[Avg MeanISIinBurst]]</f>
        <v>26.850311021903224</v>
      </c>
      <c r="AL82">
        <v>68.41461543723932</v>
      </c>
      <c r="AM82">
        <v>0.16372096124867866</v>
      </c>
      <c r="AN82">
        <v>58.36575409089351</v>
      </c>
      <c r="AO82">
        <v>1.1690070921985818</v>
      </c>
      <c r="AP82" t="b">
        <v>1</v>
      </c>
      <c r="AQ82" t="b">
        <v>1</v>
      </c>
    </row>
    <row r="83" spans="1:43" x14ac:dyDescent="0.25">
      <c r="A83" t="s">
        <v>241</v>
      </c>
      <c r="B83" t="s">
        <v>103</v>
      </c>
      <c r="D83">
        <v>22</v>
      </c>
      <c r="E83">
        <v>6</v>
      </c>
      <c r="F83" t="s">
        <v>66</v>
      </c>
      <c r="G83" t="s">
        <v>36</v>
      </c>
      <c r="H83">
        <v>8</v>
      </c>
      <c r="I83" t="str">
        <f>IF(Table1[[#This Row],[Ethanol Day]]&lt;9,"Early",IF(Table1[[#This Row],[Ethanol Day]]&gt;16,"Late","Mid"))</f>
        <v>Early</v>
      </c>
      <c r="J83" t="s">
        <v>37</v>
      </c>
      <c r="K83" t="s">
        <v>37</v>
      </c>
      <c r="L83">
        <v>1000</v>
      </c>
      <c r="M83">
        <v>2.1019097222222225</v>
      </c>
      <c r="N83">
        <f>Table1[[#This Row],[Hour4-Spk/sec]]-Table1[[#This Row],[Hour1-Spk/sec]]</f>
        <v>2.3611111111110805E-2</v>
      </c>
      <c r="O83">
        <v>18.013729939791283</v>
      </c>
      <c r="P83">
        <v>2.0841666666666669</v>
      </c>
      <c r="Q83">
        <v>16.456543708368432</v>
      </c>
      <c r="R83">
        <v>1.961805555555556</v>
      </c>
      <c r="S83">
        <v>17.056744262539947</v>
      </c>
      <c r="T83">
        <v>2.2538888888888891</v>
      </c>
      <c r="U83">
        <v>20.418831898142102</v>
      </c>
      <c r="V83">
        <v>2.1077777777777778</v>
      </c>
      <c r="W83">
        <v>18.043051083677039</v>
      </c>
      <c r="X83">
        <v>1.161236096452219</v>
      </c>
      <c r="Y83">
        <v>0.47248219336527109</v>
      </c>
      <c r="Z83">
        <v>2.0841666666666669</v>
      </c>
      <c r="AA83">
        <v>193</v>
      </c>
      <c r="AB83">
        <v>1.961805555555556</v>
      </c>
      <c r="AC83">
        <v>252</v>
      </c>
      <c r="AD83">
        <v>2.2538888888888891</v>
      </c>
      <c r="AE83">
        <v>208</v>
      </c>
      <c r="AF83">
        <v>2.1077777777777778</v>
      </c>
      <c r="AG83">
        <v>307</v>
      </c>
      <c r="AH83">
        <v>18.013729939791283</v>
      </c>
      <c r="AI83" s="1">
        <v>2.7996301538603521</v>
      </c>
      <c r="AJ83">
        <v>3.7754012469835722E-2</v>
      </c>
      <c r="AK83">
        <f>1/Table1[[#This Row],[Avg MeanISIinBurst]]</f>
        <v>26.487250879597731</v>
      </c>
      <c r="AL83">
        <v>40.947621671099931</v>
      </c>
      <c r="AM83">
        <v>7.2564183289048151E-2</v>
      </c>
      <c r="AN83">
        <v>55.831897081345552</v>
      </c>
      <c r="AO83">
        <v>0.13624113475177305</v>
      </c>
      <c r="AP83" t="b">
        <v>1</v>
      </c>
      <c r="AQ83" t="b">
        <v>1</v>
      </c>
    </row>
    <row r="84" spans="1:43" x14ac:dyDescent="0.25">
      <c r="A84" t="s">
        <v>241</v>
      </c>
      <c r="B84" t="s">
        <v>103</v>
      </c>
      <c r="D84">
        <v>22</v>
      </c>
      <c r="E84">
        <v>12</v>
      </c>
      <c r="F84" t="s">
        <v>74</v>
      </c>
      <c r="G84" t="s">
        <v>36</v>
      </c>
      <c r="H84">
        <v>8</v>
      </c>
      <c r="I84" t="str">
        <f>IF(Table1[[#This Row],[Ethanol Day]]&lt;9,"Early",IF(Table1[[#This Row],[Ethanol Day]]&gt;16,"Late","Mid"))</f>
        <v>Early</v>
      </c>
      <c r="J84" t="s">
        <v>40</v>
      </c>
      <c r="K84" t="s">
        <v>37</v>
      </c>
      <c r="L84">
        <v>1000</v>
      </c>
      <c r="M84">
        <v>2.3005555555555559</v>
      </c>
      <c r="N84">
        <f>Table1[[#This Row],[Hour4-Spk/sec]]-Table1[[#This Row],[Hour1-Spk/sec]]</f>
        <v>-0.38319444444444484</v>
      </c>
      <c r="O84">
        <v>23.25009922425642</v>
      </c>
      <c r="P84">
        <v>2.525555555555556</v>
      </c>
      <c r="Q84">
        <v>24.543290295726674</v>
      </c>
      <c r="R84">
        <v>2.4720833333333334</v>
      </c>
      <c r="S84">
        <v>23.591556953933498</v>
      </c>
      <c r="T84">
        <v>2.0622222222222222</v>
      </c>
      <c r="U84">
        <v>21.354337131839852</v>
      </c>
      <c r="V84">
        <v>2.1423611111111112</v>
      </c>
      <c r="W84">
        <v>23.714596135715997</v>
      </c>
      <c r="X84">
        <v>1.1222006608590578</v>
      </c>
      <c r="Y84">
        <v>0.43854682636371944</v>
      </c>
      <c r="Z84">
        <v>2.525555555555556</v>
      </c>
      <c r="AA84">
        <v>193</v>
      </c>
      <c r="AB84">
        <v>2.4720833333333334</v>
      </c>
      <c r="AC84">
        <v>252</v>
      </c>
      <c r="AD84">
        <v>2.0622222222222222</v>
      </c>
      <c r="AE84">
        <v>208</v>
      </c>
      <c r="AF84">
        <v>2.1423611111111112</v>
      </c>
      <c r="AG84">
        <v>307</v>
      </c>
      <c r="AH84">
        <v>23.25009922425642</v>
      </c>
      <c r="AI84">
        <v>2.3676242160990424</v>
      </c>
      <c r="AJ84">
        <v>2.9002503945307359E-2</v>
      </c>
      <c r="AK84" s="37">
        <f>1/Table1[[#This Row],[Avg MeanISIinBurst]]</f>
        <v>34.479781534925067</v>
      </c>
      <c r="AL84">
        <v>74.527207747293176</v>
      </c>
      <c r="AM84">
        <v>4.3434653152570363E-2</v>
      </c>
      <c r="AN84">
        <v>107.51005505681161</v>
      </c>
      <c r="AO84">
        <v>0.22818181818181807</v>
      </c>
      <c r="AP84" t="b">
        <v>1</v>
      </c>
      <c r="AQ84" t="b">
        <v>1</v>
      </c>
    </row>
    <row r="85" spans="1:43" x14ac:dyDescent="0.25">
      <c r="A85" t="s">
        <v>241</v>
      </c>
      <c r="B85" t="s">
        <v>103</v>
      </c>
      <c r="D85">
        <v>22</v>
      </c>
      <c r="E85">
        <v>14</v>
      </c>
      <c r="F85" t="s">
        <v>75</v>
      </c>
      <c r="G85" t="s">
        <v>36</v>
      </c>
      <c r="H85">
        <v>8</v>
      </c>
      <c r="I85" t="str">
        <f>IF(Table1[[#This Row],[Ethanol Day]]&lt;9,"Early",IF(Table1[[#This Row],[Ethanol Day]]&gt;16,"Late","Mid"))</f>
        <v>Early</v>
      </c>
      <c r="J85" t="s">
        <v>37</v>
      </c>
      <c r="K85" t="s">
        <v>37</v>
      </c>
      <c r="L85">
        <v>1000</v>
      </c>
      <c r="M85">
        <v>2.3299999999999996</v>
      </c>
      <c r="N85">
        <f>Table1[[#This Row],[Hour4-Spk/sec]]-Table1[[#This Row],[Hour1-Spk/sec]]</f>
        <v>0.64124999999999965</v>
      </c>
      <c r="O85">
        <v>45.865005484205376</v>
      </c>
      <c r="P85">
        <v>1.997222222222222</v>
      </c>
      <c r="Q85">
        <v>38.809992324476951</v>
      </c>
      <c r="R85">
        <v>2.1765277777777778</v>
      </c>
      <c r="S85">
        <v>46.46047765727161</v>
      </c>
      <c r="T85">
        <v>2.5077777777777777</v>
      </c>
      <c r="U85">
        <v>48.325239024111376</v>
      </c>
      <c r="V85">
        <v>2.6384722222222217</v>
      </c>
      <c r="W85">
        <v>50.505677763664181</v>
      </c>
      <c r="X85">
        <v>2.3043232007232586</v>
      </c>
      <c r="Y85">
        <v>0.43295644205905343</v>
      </c>
      <c r="Z85">
        <v>1.997222222222222</v>
      </c>
      <c r="AA85">
        <v>193</v>
      </c>
      <c r="AB85">
        <v>2.1765277777777778</v>
      </c>
      <c r="AC85">
        <v>252</v>
      </c>
      <c r="AD85">
        <v>2.5077777777777777</v>
      </c>
      <c r="AE85">
        <v>208</v>
      </c>
      <c r="AF85">
        <v>2.6384722222222217</v>
      </c>
      <c r="AG85">
        <v>307</v>
      </c>
      <c r="AH85">
        <v>45.865005484205376</v>
      </c>
      <c r="AI85" s="1">
        <v>3.8127668122340852</v>
      </c>
      <c r="AJ85">
        <v>4.1976841637810625E-2</v>
      </c>
      <c r="AK85">
        <f>1/Table1[[#This Row],[Avg MeanISIinBurst]]</f>
        <v>23.822659375574613</v>
      </c>
      <c r="AL85">
        <v>41.641804071132469</v>
      </c>
      <c r="AM85">
        <v>0.13153714442401901</v>
      </c>
      <c r="AN85">
        <v>46.715382301801</v>
      </c>
      <c r="AO85">
        <v>0.28437037037037033</v>
      </c>
      <c r="AP85" t="b">
        <v>1</v>
      </c>
      <c r="AQ85" t="b">
        <v>1</v>
      </c>
    </row>
    <row r="86" spans="1:43" x14ac:dyDescent="0.25">
      <c r="A86" t="s">
        <v>241</v>
      </c>
      <c r="B86" t="s">
        <v>103</v>
      </c>
      <c r="D86">
        <v>22</v>
      </c>
      <c r="E86">
        <v>15</v>
      </c>
      <c r="F86" t="s">
        <v>76</v>
      </c>
      <c r="G86" t="s">
        <v>36</v>
      </c>
      <c r="H86">
        <v>8</v>
      </c>
      <c r="I86" t="str">
        <f>IF(Table1[[#This Row],[Ethanol Day]]&lt;9,"Early",IF(Table1[[#This Row],[Ethanol Day]]&gt;16,"Late","Mid"))</f>
        <v>Early</v>
      </c>
      <c r="J86" t="s">
        <v>40</v>
      </c>
      <c r="K86" t="s">
        <v>37</v>
      </c>
      <c r="L86">
        <v>1000</v>
      </c>
      <c r="M86">
        <v>0.89440972222222215</v>
      </c>
      <c r="N86">
        <f>Table1[[#This Row],[Hour4-Spk/sec]]-Table1[[#This Row],[Hour1-Spk/sec]]</f>
        <v>-2.7638888888889102E-2</v>
      </c>
      <c r="O86">
        <v>9.791467227325672</v>
      </c>
      <c r="P86">
        <v>0.8897222222222223</v>
      </c>
      <c r="Q86">
        <v>10.5988802454868</v>
      </c>
      <c r="R86">
        <v>0.87805555555555559</v>
      </c>
      <c r="S86">
        <v>9.3102484248568356</v>
      </c>
      <c r="T86">
        <v>0.94777777777777772</v>
      </c>
      <c r="U86">
        <v>9.7882680228636829</v>
      </c>
      <c r="V86">
        <v>0.8620833333333332</v>
      </c>
      <c r="W86">
        <v>9.5859114001946395</v>
      </c>
      <c r="X86">
        <v>1.0727777859493892</v>
      </c>
      <c r="Y86">
        <v>1.1100545512375664</v>
      </c>
      <c r="Z86">
        <v>0.8897222222222223</v>
      </c>
      <c r="AA86">
        <v>193</v>
      </c>
      <c r="AB86">
        <v>0.87805555555555559</v>
      </c>
      <c r="AC86">
        <v>252</v>
      </c>
      <c r="AD86">
        <v>0.94777777777777772</v>
      </c>
      <c r="AE86">
        <v>208</v>
      </c>
      <c r="AF86">
        <v>0.8620833333333332</v>
      </c>
      <c r="AG86">
        <v>307</v>
      </c>
      <c r="AH86">
        <v>9.791467227325672</v>
      </c>
      <c r="AI86">
        <v>2.1613734571242316</v>
      </c>
      <c r="AJ86">
        <v>2.6963515247038914E-2</v>
      </c>
      <c r="AK86">
        <f>1/Table1[[#This Row],[Avg MeanISIinBurst]]</f>
        <v>37.087152429422872</v>
      </c>
      <c r="AL86">
        <v>74.794868397544008</v>
      </c>
      <c r="AM86">
        <v>3.3025160555309872E-2</v>
      </c>
      <c r="AN86">
        <v>127.23114710200426</v>
      </c>
      <c r="AO86">
        <v>4.0962962962962965E-2</v>
      </c>
      <c r="AP86" t="b">
        <v>1</v>
      </c>
      <c r="AQ86" t="b">
        <v>1</v>
      </c>
    </row>
    <row r="87" spans="1:43" x14ac:dyDescent="0.25">
      <c r="A87" t="s">
        <v>241</v>
      </c>
      <c r="B87" t="s">
        <v>103</v>
      </c>
      <c r="D87">
        <v>22</v>
      </c>
      <c r="E87">
        <v>16</v>
      </c>
      <c r="F87" t="s">
        <v>95</v>
      </c>
      <c r="G87" t="s">
        <v>36</v>
      </c>
      <c r="H87">
        <v>8</v>
      </c>
      <c r="I87" t="str">
        <f>IF(Table1[[#This Row],[Ethanol Day]]&lt;9,"Early",IF(Table1[[#This Row],[Ethanol Day]]&gt;16,"Late","Mid"))</f>
        <v>Early</v>
      </c>
      <c r="J87" t="s">
        <v>40</v>
      </c>
      <c r="K87" t="s">
        <v>37</v>
      </c>
      <c r="L87">
        <v>1000</v>
      </c>
      <c r="M87">
        <v>0.52451388888888895</v>
      </c>
      <c r="N87">
        <f>Table1[[#This Row],[Hour4-Spk/sec]]-Table1[[#This Row],[Hour1-Spk/sec]]</f>
        <v>-9.3055555555554004E-3</v>
      </c>
      <c r="O87">
        <v>4.1026188068130693</v>
      </c>
      <c r="P87">
        <v>0.50166666666666659</v>
      </c>
      <c r="Q87">
        <v>4.8676003074906191</v>
      </c>
      <c r="R87">
        <v>0.58736111111111111</v>
      </c>
      <c r="S87">
        <v>3.9516116869648887</v>
      </c>
      <c r="T87">
        <v>0.51666666666666672</v>
      </c>
      <c r="U87">
        <v>4.3385400438314266</v>
      </c>
      <c r="V87">
        <v>0.49236111111111119</v>
      </c>
      <c r="W87">
        <v>3.1617320309929924</v>
      </c>
      <c r="X87">
        <v>1.1177006634119888</v>
      </c>
      <c r="Y87">
        <v>1.9396677907290123</v>
      </c>
      <c r="Z87">
        <v>0.50166666666666659</v>
      </c>
      <c r="AA87">
        <v>193</v>
      </c>
      <c r="AB87">
        <v>0.58736111111111111</v>
      </c>
      <c r="AC87">
        <v>252</v>
      </c>
      <c r="AD87">
        <v>0.51666666666666672</v>
      </c>
      <c r="AE87">
        <v>208</v>
      </c>
      <c r="AF87">
        <v>0.49236111111111119</v>
      </c>
      <c r="AG87">
        <v>307</v>
      </c>
      <c r="AH87">
        <v>4.1026188068130693</v>
      </c>
      <c r="AI87">
        <v>2.0511363636363638</v>
      </c>
      <c r="AJ87">
        <v>2.6464126082251075E-2</v>
      </c>
      <c r="AK87">
        <f>1/Table1[[#This Row],[Avg MeanISIinBurst]]</f>
        <v>37.787002559312874</v>
      </c>
      <c r="AL87">
        <v>81.162272014680312</v>
      </c>
      <c r="AM87">
        <v>2.8190754870133086E-2</v>
      </c>
      <c r="AN87">
        <v>145.60941152991731</v>
      </c>
      <c r="AO87">
        <v>1.028985507246377E-2</v>
      </c>
      <c r="AP87" t="b">
        <v>1</v>
      </c>
      <c r="AQ87" t="b">
        <v>1</v>
      </c>
    </row>
    <row r="88" spans="1:43" x14ac:dyDescent="0.25">
      <c r="A88" t="s">
        <v>241</v>
      </c>
      <c r="B88" t="s">
        <v>103</v>
      </c>
      <c r="D88">
        <v>22</v>
      </c>
      <c r="E88">
        <v>17</v>
      </c>
      <c r="F88" t="s">
        <v>93</v>
      </c>
      <c r="G88" t="s">
        <v>36</v>
      </c>
      <c r="H88">
        <v>8</v>
      </c>
      <c r="I88" t="str">
        <f>IF(Table1[[#This Row],[Ethanol Day]]&lt;9,"Early",IF(Table1[[#This Row],[Ethanol Day]]&gt;16,"Late","Mid"))</f>
        <v>Early</v>
      </c>
      <c r="J88" t="s">
        <v>40</v>
      </c>
      <c r="K88" t="s">
        <v>37</v>
      </c>
      <c r="L88">
        <v>1000</v>
      </c>
      <c r="M88">
        <v>1.3468749999999998</v>
      </c>
      <c r="N88">
        <f>Table1[[#This Row],[Hour4-Spk/sec]]-Table1[[#This Row],[Hour1-Spk/sec]]</f>
        <v>0.12527777777777782</v>
      </c>
      <c r="O88">
        <v>13.91743460808692</v>
      </c>
      <c r="P88">
        <v>1.3102777777777777</v>
      </c>
      <c r="Q88">
        <v>14.072437832086798</v>
      </c>
      <c r="R88">
        <v>1.4072222222222222</v>
      </c>
      <c r="S88">
        <v>14.813918793447073</v>
      </c>
      <c r="T88">
        <v>1.2344444444444445</v>
      </c>
      <c r="U88">
        <v>13.318640254288646</v>
      </c>
      <c r="V88">
        <v>1.4355555555555555</v>
      </c>
      <c r="W88">
        <v>13.539448567971844</v>
      </c>
      <c r="X88">
        <v>1.1830111683387103</v>
      </c>
      <c r="Y88">
        <v>0.748470129684495</v>
      </c>
      <c r="Z88">
        <v>1.3102777777777777</v>
      </c>
      <c r="AA88">
        <v>193</v>
      </c>
      <c r="AB88">
        <v>1.4072222222222222</v>
      </c>
      <c r="AC88">
        <v>252</v>
      </c>
      <c r="AD88">
        <v>1.2344444444444445</v>
      </c>
      <c r="AE88">
        <v>208</v>
      </c>
      <c r="AF88">
        <v>1.4355555555555555</v>
      </c>
      <c r="AG88">
        <v>307</v>
      </c>
      <c r="AH88">
        <v>13.91743460808692</v>
      </c>
      <c r="AI88">
        <v>2.1700532714707594</v>
      </c>
      <c r="AJ88">
        <v>2.9081061868735176E-2</v>
      </c>
      <c r="AK88">
        <f>1/Table1[[#This Row],[Avg MeanISIinBurst]]</f>
        <v>34.386639817822207</v>
      </c>
      <c r="AL88">
        <v>58.029509507482643</v>
      </c>
      <c r="AM88">
        <v>3.6119898107458956E-2</v>
      </c>
      <c r="AN88">
        <v>101.29370762419971</v>
      </c>
      <c r="AO88">
        <v>8.687943262411349E-2</v>
      </c>
      <c r="AP88" t="b">
        <v>1</v>
      </c>
      <c r="AQ88" t="b">
        <v>1</v>
      </c>
    </row>
    <row r="89" spans="1:43" x14ac:dyDescent="0.25">
      <c r="A89" t="s">
        <v>241</v>
      </c>
      <c r="B89" t="s">
        <v>103</v>
      </c>
      <c r="D89">
        <v>22</v>
      </c>
      <c r="E89">
        <v>18</v>
      </c>
      <c r="F89" t="s">
        <v>91</v>
      </c>
      <c r="G89" t="s">
        <v>36</v>
      </c>
      <c r="H89">
        <v>8</v>
      </c>
      <c r="I89" t="str">
        <f>IF(Table1[[#This Row],[Ethanol Day]]&lt;9,"Early",IF(Table1[[#This Row],[Ethanol Day]]&gt;16,"Late","Mid"))</f>
        <v>Early</v>
      </c>
      <c r="J89" t="s">
        <v>40</v>
      </c>
      <c r="K89" t="s">
        <v>37</v>
      </c>
      <c r="L89">
        <v>1000</v>
      </c>
      <c r="M89">
        <v>1.5976041666666667</v>
      </c>
      <c r="N89">
        <f>Table1[[#This Row],[Hour4-Spk/sec]]-Table1[[#This Row],[Hour1-Spk/sec]]</f>
        <v>-8.666666666666667E-2</v>
      </c>
      <c r="O89">
        <v>8.1616294410384302</v>
      </c>
      <c r="P89">
        <v>1.7177777777777778</v>
      </c>
      <c r="Q89">
        <v>9.5868785379101613</v>
      </c>
      <c r="R89">
        <v>1.5630555555555556</v>
      </c>
      <c r="S89">
        <v>8.0947477449574325</v>
      </c>
      <c r="T89">
        <v>1.4784722222222222</v>
      </c>
      <c r="U89">
        <v>7.0709744484768864</v>
      </c>
      <c r="V89">
        <v>1.6311111111111112</v>
      </c>
      <c r="W89">
        <v>7.8030291167624393</v>
      </c>
      <c r="X89">
        <v>0.98002028131228247</v>
      </c>
      <c r="Y89">
        <v>0.62239335422519992</v>
      </c>
      <c r="Z89">
        <v>1.7177777777777778</v>
      </c>
      <c r="AA89">
        <v>193</v>
      </c>
      <c r="AB89">
        <v>1.5630555555555556</v>
      </c>
      <c r="AC89">
        <v>252</v>
      </c>
      <c r="AD89">
        <v>1.4784722222222222</v>
      </c>
      <c r="AE89">
        <v>208</v>
      </c>
      <c r="AF89">
        <v>1.6311111111111112</v>
      </c>
      <c r="AG89">
        <v>307</v>
      </c>
      <c r="AH89">
        <v>8.1616294410384302</v>
      </c>
      <c r="AI89">
        <v>2.0621236946541761</v>
      </c>
      <c r="AJ89">
        <v>2.925084428082509E-2</v>
      </c>
      <c r="AK89" s="37">
        <f>1/Table1[[#This Row],[Avg MeanISIinBurst]]</f>
        <v>34.187047402783293</v>
      </c>
      <c r="AL89">
        <v>52.878014147937385</v>
      </c>
      <c r="AM89">
        <v>3.1871292389912868E-2</v>
      </c>
      <c r="AN89">
        <v>99.193294362351864</v>
      </c>
      <c r="AO89">
        <v>6.4326241134751772E-2</v>
      </c>
      <c r="AP89" t="b">
        <v>1</v>
      </c>
      <c r="AQ89" t="b">
        <v>1</v>
      </c>
    </row>
    <row r="90" spans="1:43" x14ac:dyDescent="0.25">
      <c r="A90" t="s">
        <v>241</v>
      </c>
      <c r="B90" t="s">
        <v>103</v>
      </c>
      <c r="D90">
        <v>22</v>
      </c>
      <c r="E90">
        <v>4</v>
      </c>
      <c r="F90" t="s">
        <v>80</v>
      </c>
      <c r="G90" t="s">
        <v>36</v>
      </c>
      <c r="H90">
        <v>8</v>
      </c>
      <c r="I90" t="str">
        <f>IF(Table1[[#This Row],[Ethanol Day]]&lt;9,"Early",IF(Table1[[#This Row],[Ethanol Day]]&gt;16,"Late","Mid"))</f>
        <v>Early</v>
      </c>
      <c r="J90" t="s">
        <v>40</v>
      </c>
      <c r="K90" t="s">
        <v>62</v>
      </c>
      <c r="L90">
        <v>1000</v>
      </c>
      <c r="M90">
        <v>2.9541319444444447</v>
      </c>
      <c r="N90">
        <f>Table1[[#This Row],[Hour4-Spk/sec]]-Table1[[#This Row],[Hour1-Spk/sec]]</f>
        <v>1.2388888888888889</v>
      </c>
      <c r="O90">
        <v>30.244575806494446</v>
      </c>
      <c r="P90">
        <v>1.9672222222222224</v>
      </c>
      <c r="Q90">
        <v>22.497928764401465</v>
      </c>
      <c r="R90">
        <v>3.1134722222222226</v>
      </c>
      <c r="S90">
        <v>31.799798504308622</v>
      </c>
      <c r="T90">
        <v>3.529722222222222</v>
      </c>
      <c r="U90">
        <v>34.619463071141006</v>
      </c>
      <c r="V90">
        <v>3.2061111111111114</v>
      </c>
      <c r="W90">
        <v>32.190714777611184</v>
      </c>
      <c r="X90">
        <v>1.264776863060497</v>
      </c>
      <c r="Y90">
        <v>0.33668171316324857</v>
      </c>
      <c r="Z90">
        <v>1.9672222222222224</v>
      </c>
      <c r="AA90">
        <v>193</v>
      </c>
      <c r="AB90">
        <v>3.1134722222222226</v>
      </c>
      <c r="AC90">
        <v>252</v>
      </c>
      <c r="AD90">
        <v>3.529722222222222</v>
      </c>
      <c r="AE90">
        <v>208</v>
      </c>
      <c r="AF90">
        <v>3.2061111111111114</v>
      </c>
      <c r="AG90">
        <v>307</v>
      </c>
      <c r="AH90">
        <v>30.244575806494446</v>
      </c>
      <c r="AI90">
        <v>2.5662030681959211</v>
      </c>
      <c r="AJ90">
        <v>2.8232942972311093E-2</v>
      </c>
      <c r="AK90">
        <f>1/Table1[[#This Row],[Avg MeanISIinBurst]]</f>
        <v>35.419616048554715</v>
      </c>
      <c r="AL90">
        <v>98.35967278824458</v>
      </c>
      <c r="AM90">
        <v>5.0387297467328361E-2</v>
      </c>
      <c r="AN90">
        <v>121.73373804004724</v>
      </c>
      <c r="AO90">
        <v>0.36262411347517737</v>
      </c>
      <c r="AP90" t="b">
        <v>1</v>
      </c>
      <c r="AQ90" t="b">
        <v>1</v>
      </c>
    </row>
    <row r="91" spans="1:43" x14ac:dyDescent="0.25">
      <c r="A91" t="s">
        <v>241</v>
      </c>
      <c r="B91" t="s">
        <v>103</v>
      </c>
      <c r="D91">
        <v>22</v>
      </c>
      <c r="E91">
        <v>5</v>
      </c>
      <c r="F91" t="s">
        <v>65</v>
      </c>
      <c r="G91" t="s">
        <v>36</v>
      </c>
      <c r="H91">
        <v>8</v>
      </c>
      <c r="I91" t="str">
        <f>IF(Table1[[#This Row],[Ethanol Day]]&lt;9,"Early",IF(Table1[[#This Row],[Ethanol Day]]&gt;16,"Late","Mid"))</f>
        <v>Early</v>
      </c>
      <c r="J91" t="s">
        <v>37</v>
      </c>
      <c r="K91" t="s">
        <v>38</v>
      </c>
      <c r="L91">
        <v>1000</v>
      </c>
      <c r="M91">
        <v>0.7102777777777779</v>
      </c>
      <c r="N91">
        <f>Table1[[#This Row],[Hour4-Spk/sec]]-Table1[[#This Row],[Hour1-Spk/sec]]</f>
        <v>0.32527777777777755</v>
      </c>
      <c r="O91">
        <v>50.525642347852084</v>
      </c>
      <c r="P91">
        <v>0.5161111111111113</v>
      </c>
      <c r="Q91">
        <v>51.85382361984464</v>
      </c>
      <c r="R91">
        <v>0.68777777777777782</v>
      </c>
      <c r="S91">
        <v>55.537362075409028</v>
      </c>
      <c r="T91">
        <v>0.79583333333333339</v>
      </c>
      <c r="U91">
        <v>48.607330333938528</v>
      </c>
      <c r="V91">
        <v>0.84138888888888885</v>
      </c>
      <c r="W91">
        <v>46.005698238562616</v>
      </c>
      <c r="X91">
        <v>3.3139637517015572</v>
      </c>
      <c r="Y91">
        <v>1.1499854512779555</v>
      </c>
      <c r="Z91">
        <v>0.5161111111111113</v>
      </c>
      <c r="AA91">
        <v>193</v>
      </c>
      <c r="AB91">
        <v>0.68777777777777782</v>
      </c>
      <c r="AC91">
        <v>252</v>
      </c>
      <c r="AD91">
        <v>0.79583333333333339</v>
      </c>
      <c r="AE91">
        <v>208</v>
      </c>
      <c r="AF91">
        <v>0.84138888888888885</v>
      </c>
      <c r="AG91">
        <v>307</v>
      </c>
      <c r="AH91">
        <v>50.525642347852084</v>
      </c>
      <c r="AI91">
        <v>4.8920389264623401</v>
      </c>
      <c r="AJ91">
        <v>3.4021574293559315E-2</v>
      </c>
      <c r="AK91" s="36">
        <f>1/Table1[[#This Row],[Avg MeanISIinBurst]]</f>
        <v>29.393113656980645</v>
      </c>
      <c r="AL91">
        <v>51.353821035178541</v>
      </c>
      <c r="AM91">
        <v>0.12274873633450589</v>
      </c>
      <c r="AN91">
        <v>50.877963494889393</v>
      </c>
      <c r="AO91">
        <v>7.5833333333333322E-2</v>
      </c>
      <c r="AP91" t="b">
        <v>1</v>
      </c>
      <c r="AQ91" t="b">
        <v>1</v>
      </c>
    </row>
    <row r="92" spans="1:43" x14ac:dyDescent="0.25">
      <c r="A92" t="s">
        <v>241</v>
      </c>
      <c r="B92" t="s">
        <v>103</v>
      </c>
      <c r="D92">
        <v>22</v>
      </c>
      <c r="E92">
        <v>7</v>
      </c>
      <c r="F92" t="s">
        <v>97</v>
      </c>
      <c r="G92" t="s">
        <v>36</v>
      </c>
      <c r="H92">
        <v>8</v>
      </c>
      <c r="I92" t="str">
        <f>IF(Table1[[#This Row],[Ethanol Day]]&lt;9,"Early",IF(Table1[[#This Row],[Ethanol Day]]&gt;16,"Late","Mid"))</f>
        <v>Early</v>
      </c>
      <c r="J92" t="s">
        <v>40</v>
      </c>
      <c r="K92" t="s">
        <v>62</v>
      </c>
      <c r="L92">
        <v>1000</v>
      </c>
      <c r="M92">
        <v>0.60045138888888894</v>
      </c>
      <c r="N92">
        <f>Table1[[#This Row],[Hour4-Spk/sec]]-Table1[[#This Row],[Hour1-Spk/sec]]</f>
        <v>4.7083333333333255E-2</v>
      </c>
      <c r="O92">
        <v>12.732128895360574</v>
      </c>
      <c r="P92">
        <v>0.50666666666666671</v>
      </c>
      <c r="Q92">
        <v>10.813761755032429</v>
      </c>
      <c r="R92">
        <v>0.6166666666666667</v>
      </c>
      <c r="S92">
        <v>11.425088462289148</v>
      </c>
      <c r="T92">
        <v>0.72472222222222238</v>
      </c>
      <c r="U92">
        <v>16.544696312192343</v>
      </c>
      <c r="V92">
        <v>0.55374999999999996</v>
      </c>
      <c r="W92">
        <v>11.74279685882942</v>
      </c>
      <c r="X92">
        <v>1.1784934595977523</v>
      </c>
      <c r="Y92">
        <v>1.6317536325512862</v>
      </c>
      <c r="Z92">
        <v>0.50666666666666671</v>
      </c>
      <c r="AA92">
        <v>193</v>
      </c>
      <c r="AB92">
        <v>0.6166666666666667</v>
      </c>
      <c r="AC92">
        <v>252</v>
      </c>
      <c r="AD92">
        <v>0.72472222222222238</v>
      </c>
      <c r="AE92">
        <v>208</v>
      </c>
      <c r="AF92">
        <v>0.55374999999999996</v>
      </c>
      <c r="AG92">
        <v>307</v>
      </c>
      <c r="AH92">
        <v>12.732128895360574</v>
      </c>
      <c r="AI92">
        <v>2.1929180712075453</v>
      </c>
      <c r="AJ92">
        <v>2.394859933385915E-2</v>
      </c>
      <c r="AK92">
        <f>1/Table1[[#This Row],[Avg MeanISIinBurst]]</f>
        <v>41.756095463427549</v>
      </c>
      <c r="AL92">
        <v>93.43780393638059</v>
      </c>
      <c r="AM92">
        <v>3.0048267531593845E-2</v>
      </c>
      <c r="AN92">
        <v>158.04716817589721</v>
      </c>
      <c r="AO92">
        <v>3.8074074074074087E-2</v>
      </c>
      <c r="AP92" t="b">
        <v>1</v>
      </c>
      <c r="AQ92" t="b">
        <v>1</v>
      </c>
    </row>
    <row r="93" spans="1:43" x14ac:dyDescent="0.25">
      <c r="A93" t="s">
        <v>241</v>
      </c>
      <c r="B93" t="s">
        <v>103</v>
      </c>
      <c r="D93">
        <v>22</v>
      </c>
      <c r="E93">
        <v>8</v>
      </c>
      <c r="F93" t="s">
        <v>67</v>
      </c>
      <c r="G93" t="s">
        <v>36</v>
      </c>
      <c r="H93">
        <v>8</v>
      </c>
      <c r="I93" t="str">
        <f>IF(Table1[[#This Row],[Ethanol Day]]&lt;9,"Early",IF(Table1[[#This Row],[Ethanol Day]]&gt;16,"Late","Mid"))</f>
        <v>Early</v>
      </c>
      <c r="J93" t="s">
        <v>40</v>
      </c>
      <c r="K93" t="s">
        <v>62</v>
      </c>
      <c r="L93">
        <v>1000</v>
      </c>
      <c r="M93">
        <v>1.822152777777778</v>
      </c>
      <c r="N93">
        <f>Table1[[#This Row],[Hour4-Spk/sec]]-Table1[[#This Row],[Hour1-Spk/sec]]</f>
        <v>-4.5416666666666439E-2</v>
      </c>
      <c r="O93">
        <v>21.435004462258643</v>
      </c>
      <c r="P93">
        <v>1.814861111111111</v>
      </c>
      <c r="Q93">
        <v>21.518337754397798</v>
      </c>
      <c r="R93">
        <v>1.8805555555555562</v>
      </c>
      <c r="S93">
        <v>22.219430755137996</v>
      </c>
      <c r="T93">
        <v>1.8237499999999998</v>
      </c>
      <c r="U93">
        <v>20.70592672037499</v>
      </c>
      <c r="V93">
        <v>1.7694444444444446</v>
      </c>
      <c r="W93">
        <v>21.303898372954624</v>
      </c>
      <c r="X93">
        <v>1.144213147401943</v>
      </c>
      <c r="Y93">
        <v>0.52968891913766469</v>
      </c>
      <c r="Z93">
        <v>1.814861111111111</v>
      </c>
      <c r="AA93">
        <v>193</v>
      </c>
      <c r="AB93">
        <v>1.8805555555555562</v>
      </c>
      <c r="AC93">
        <v>252</v>
      </c>
      <c r="AD93">
        <v>1.8237499999999998</v>
      </c>
      <c r="AE93">
        <v>208</v>
      </c>
      <c r="AF93">
        <v>1.7694444444444446</v>
      </c>
      <c r="AG93">
        <v>307</v>
      </c>
      <c r="AH93">
        <v>21.435004462258643</v>
      </c>
      <c r="AI93">
        <v>2.3720355733750007</v>
      </c>
      <c r="AJ93">
        <v>2.6914909324189228E-2</v>
      </c>
      <c r="AK93">
        <f>1/Table1[[#This Row],[Avg MeanISIinBurst]]</f>
        <v>37.15412851498148</v>
      </c>
      <c r="AL93">
        <v>93.739800500530691</v>
      </c>
      <c r="AM93">
        <v>4.0787715496219644E-2</v>
      </c>
      <c r="AN93">
        <v>133.76979193662544</v>
      </c>
      <c r="AO93">
        <v>0.16674418604651162</v>
      </c>
      <c r="AP93" t="b">
        <v>1</v>
      </c>
      <c r="AQ93" t="b">
        <v>1</v>
      </c>
    </row>
    <row r="94" spans="1:43" x14ac:dyDescent="0.25">
      <c r="A94" t="s">
        <v>241</v>
      </c>
      <c r="B94" t="s">
        <v>103</v>
      </c>
      <c r="D94">
        <v>22</v>
      </c>
      <c r="E94">
        <v>9</v>
      </c>
      <c r="F94" t="s">
        <v>71</v>
      </c>
      <c r="G94" t="s">
        <v>36</v>
      </c>
      <c r="H94">
        <v>8</v>
      </c>
      <c r="I94" t="str">
        <f>IF(Table1[[#This Row],[Ethanol Day]]&lt;9,"Early",IF(Table1[[#This Row],[Ethanol Day]]&gt;16,"Late","Mid"))</f>
        <v>Early</v>
      </c>
      <c r="J94" t="s">
        <v>40</v>
      </c>
      <c r="K94" t="s">
        <v>38</v>
      </c>
      <c r="L94">
        <v>1000</v>
      </c>
      <c r="M94">
        <v>1.7082986111111111</v>
      </c>
      <c r="N94">
        <f>Table1[[#This Row],[Hour4-Spk/sec]]-Table1[[#This Row],[Hour1-Spk/sec]]</f>
        <v>-0.17027777777777775</v>
      </c>
      <c r="O94">
        <v>23.284202703207363</v>
      </c>
      <c r="P94">
        <v>1.7894444444444444</v>
      </c>
      <c r="Q94">
        <v>23.439979541659739</v>
      </c>
      <c r="R94">
        <v>1.7154166666666668</v>
      </c>
      <c r="S94">
        <v>25.825602739584124</v>
      </c>
      <c r="T94">
        <v>1.7091666666666665</v>
      </c>
      <c r="U94">
        <v>22.545489638304939</v>
      </c>
      <c r="V94">
        <v>1.6191666666666666</v>
      </c>
      <c r="W94">
        <v>21.563485036054086</v>
      </c>
      <c r="X94">
        <v>1.1810253518693039</v>
      </c>
      <c r="Y94">
        <v>0.58388307916937054</v>
      </c>
      <c r="Z94">
        <v>1.7894444444444444</v>
      </c>
      <c r="AA94">
        <v>193</v>
      </c>
      <c r="AB94">
        <v>1.7154166666666668</v>
      </c>
      <c r="AC94">
        <v>252</v>
      </c>
      <c r="AD94">
        <v>1.7091666666666665</v>
      </c>
      <c r="AE94">
        <v>208</v>
      </c>
      <c r="AF94">
        <v>1.6191666666666666</v>
      </c>
      <c r="AG94">
        <v>307</v>
      </c>
      <c r="AH94">
        <v>23.284202703207363</v>
      </c>
      <c r="AI94">
        <v>2.3884907740280124</v>
      </c>
      <c r="AJ94">
        <v>2.6566353028797597E-2</v>
      </c>
      <c r="AK94">
        <f>1/Table1[[#This Row],[Avg MeanISIinBurst]]</f>
        <v>37.641598713832209</v>
      </c>
      <c r="AL94">
        <v>87.544521307018812</v>
      </c>
      <c r="AM94">
        <v>4.0658571362611751E-2</v>
      </c>
      <c r="AN94">
        <v>121.66063417456733</v>
      </c>
      <c r="AO94">
        <v>0.1680740740740741</v>
      </c>
      <c r="AP94" t="b">
        <v>1</v>
      </c>
      <c r="AQ94" t="b">
        <v>1</v>
      </c>
    </row>
    <row r="95" spans="1:43" x14ac:dyDescent="0.25">
      <c r="A95" t="s">
        <v>241</v>
      </c>
      <c r="B95" t="s">
        <v>103</v>
      </c>
      <c r="D95">
        <v>22</v>
      </c>
      <c r="E95">
        <v>10</v>
      </c>
      <c r="F95" t="s">
        <v>83</v>
      </c>
      <c r="G95" t="s">
        <v>36</v>
      </c>
      <c r="H95">
        <v>8</v>
      </c>
      <c r="I95" t="str">
        <f>IF(Table1[[#This Row],[Ethanol Day]]&lt;9,"Early",IF(Table1[[#This Row],[Ethanol Day]]&gt;16,"Late","Mid"))</f>
        <v>Early</v>
      </c>
      <c r="J95" t="s">
        <v>40</v>
      </c>
      <c r="K95" t="s">
        <v>62</v>
      </c>
      <c r="L95">
        <v>1000</v>
      </c>
      <c r="M95">
        <v>0.83756944444444448</v>
      </c>
      <c r="N95">
        <f>Table1[[#This Row],[Hour4-Spk/sec]]-Table1[[#This Row],[Hour1-Spk/sec]]</f>
        <v>2.9861111111111005E-2</v>
      </c>
      <c r="O95">
        <v>13.085974263591343</v>
      </c>
      <c r="P95">
        <v>0.80597222222222242</v>
      </c>
      <c r="Q95">
        <v>13.247642149965674</v>
      </c>
      <c r="R95">
        <v>0.87861111111111112</v>
      </c>
      <c r="S95">
        <v>14.170434110106982</v>
      </c>
      <c r="T95">
        <v>0.82986111111111105</v>
      </c>
      <c r="U95">
        <v>12.035936763820642</v>
      </c>
      <c r="V95">
        <v>0.83583333333333343</v>
      </c>
      <c r="W95">
        <v>12.791296771697928</v>
      </c>
      <c r="X95">
        <v>1.3139562512767899</v>
      </c>
      <c r="Y95">
        <v>1.2127035545822102</v>
      </c>
      <c r="Z95">
        <v>0.80597222222222242</v>
      </c>
      <c r="AA95">
        <v>193</v>
      </c>
      <c r="AB95">
        <v>0.87861111111111112</v>
      </c>
      <c r="AC95">
        <v>252</v>
      </c>
      <c r="AD95">
        <v>0.82986111111111105</v>
      </c>
      <c r="AE95">
        <v>208</v>
      </c>
      <c r="AF95">
        <v>0.83583333333333343</v>
      </c>
      <c r="AG95">
        <v>307</v>
      </c>
      <c r="AH95">
        <v>13.085974263591343</v>
      </c>
      <c r="AI95">
        <v>2.3182156765567496</v>
      </c>
      <c r="AJ95">
        <v>3.2383991929633586E-2</v>
      </c>
      <c r="AK95">
        <f>1/Table1[[#This Row],[Avg MeanISIinBurst]]</f>
        <v>30.879454335737126</v>
      </c>
      <c r="AL95">
        <v>58.234425610836652</v>
      </c>
      <c r="AM95">
        <v>4.6359152765094058E-2</v>
      </c>
      <c r="AN95">
        <v>92.684564287369795</v>
      </c>
      <c r="AO95">
        <v>4.8074074074074061E-2</v>
      </c>
      <c r="AP95" t="b">
        <v>1</v>
      </c>
      <c r="AQ95" t="b">
        <v>1</v>
      </c>
    </row>
    <row r="96" spans="1:43" x14ac:dyDescent="0.25">
      <c r="A96" t="s">
        <v>241</v>
      </c>
      <c r="B96" t="s">
        <v>103</v>
      </c>
      <c r="D96">
        <v>22</v>
      </c>
      <c r="E96">
        <v>11</v>
      </c>
      <c r="F96" t="s">
        <v>73</v>
      </c>
      <c r="G96" t="s">
        <v>36</v>
      </c>
      <c r="H96">
        <v>8</v>
      </c>
      <c r="I96" t="str">
        <f>IF(Table1[[#This Row],[Ethanol Day]]&lt;9,"Early",IF(Table1[[#This Row],[Ethanol Day]]&gt;16,"Late","Mid"))</f>
        <v>Early</v>
      </c>
      <c r="J96" t="s">
        <v>40</v>
      </c>
      <c r="K96" t="s">
        <v>62</v>
      </c>
      <c r="L96">
        <v>1000</v>
      </c>
      <c r="M96">
        <v>0.96715277777777775</v>
      </c>
      <c r="N96">
        <f>Table1[[#This Row],[Hour4-Spk/sec]]-Table1[[#This Row],[Hour1-Spk/sec]]</f>
        <v>-7.0416666666666905E-2</v>
      </c>
      <c r="O96">
        <v>16.28414929147905</v>
      </c>
      <c r="P96">
        <v>0.98319444444444448</v>
      </c>
      <c r="Q96">
        <v>15.335979983488022</v>
      </c>
      <c r="R96">
        <v>0.94347222222222216</v>
      </c>
      <c r="S96">
        <v>16.353595938943513</v>
      </c>
      <c r="T96">
        <v>1.0291666666666668</v>
      </c>
      <c r="U96">
        <v>18.178365921170961</v>
      </c>
      <c r="V96">
        <v>0.91277777777777758</v>
      </c>
      <c r="W96">
        <v>15.195428433936504</v>
      </c>
      <c r="X96">
        <v>1.1759548421669859</v>
      </c>
      <c r="Y96">
        <v>1.027905474439526</v>
      </c>
      <c r="Z96">
        <v>0.98319444444444448</v>
      </c>
      <c r="AA96">
        <v>193</v>
      </c>
      <c r="AB96">
        <v>0.94347222222222216</v>
      </c>
      <c r="AC96">
        <v>252</v>
      </c>
      <c r="AD96">
        <v>1.0291666666666668</v>
      </c>
      <c r="AE96">
        <v>208</v>
      </c>
      <c r="AF96">
        <v>0.91277777777777758</v>
      </c>
      <c r="AG96">
        <v>307</v>
      </c>
      <c r="AH96">
        <v>16.28414929147905</v>
      </c>
      <c r="AI96">
        <v>2.2888359132135752</v>
      </c>
      <c r="AJ96">
        <v>2.5507400356065836E-2</v>
      </c>
      <c r="AK96">
        <f>1/Table1[[#This Row],[Avg MeanISIinBurst]]</f>
        <v>39.204308790417095</v>
      </c>
      <c r="AL96">
        <v>92.480138208292033</v>
      </c>
      <c r="AM96">
        <v>3.5733267285429172E-2</v>
      </c>
      <c r="AN96">
        <v>138.56298785760745</v>
      </c>
      <c r="AO96">
        <v>6.9130434782608705E-2</v>
      </c>
      <c r="AP96" t="b">
        <v>1</v>
      </c>
      <c r="AQ96" t="b">
        <v>1</v>
      </c>
    </row>
    <row r="97" spans="1:43" x14ac:dyDescent="0.25">
      <c r="A97" t="s">
        <v>241</v>
      </c>
      <c r="B97" t="s">
        <v>103</v>
      </c>
      <c r="D97">
        <v>22</v>
      </c>
      <c r="E97">
        <v>13</v>
      </c>
      <c r="F97" t="s">
        <v>99</v>
      </c>
      <c r="G97" t="s">
        <v>36</v>
      </c>
      <c r="H97">
        <v>8</v>
      </c>
      <c r="I97" t="str">
        <f>IF(Table1[[#This Row],[Ethanol Day]]&lt;9,"Early",IF(Table1[[#This Row],[Ethanol Day]]&gt;16,"Late","Mid"))</f>
        <v>Early</v>
      </c>
      <c r="J97" t="s">
        <v>40</v>
      </c>
      <c r="K97" t="s">
        <v>62</v>
      </c>
      <c r="L97">
        <v>1000</v>
      </c>
      <c r="M97">
        <v>2.0860416666666666</v>
      </c>
      <c r="N97">
        <f>Table1[[#This Row],[Hour4-Spk/sec]]-Table1[[#This Row],[Hour1-Spk/sec]]</f>
        <v>0.45972222222222259</v>
      </c>
      <c r="O97">
        <v>20.923729454230511</v>
      </c>
      <c r="P97">
        <v>1.8794444444444443</v>
      </c>
      <c r="Q97">
        <v>19.743041930711218</v>
      </c>
      <c r="R97">
        <v>2.0327777777777776</v>
      </c>
      <c r="S97">
        <v>20.157274926748588</v>
      </c>
      <c r="T97">
        <v>2.0927777777777776</v>
      </c>
      <c r="U97">
        <v>21.794550452187895</v>
      </c>
      <c r="V97">
        <v>2.3391666666666668</v>
      </c>
      <c r="W97">
        <v>22.000050507274324</v>
      </c>
      <c r="X97">
        <v>1.044230569449681</v>
      </c>
      <c r="Y97">
        <v>0.47937367089450378</v>
      </c>
      <c r="Z97">
        <v>1.8794444444444443</v>
      </c>
      <c r="AA97">
        <v>193</v>
      </c>
      <c r="AB97">
        <v>2.0327777777777776</v>
      </c>
      <c r="AC97">
        <v>252</v>
      </c>
      <c r="AD97">
        <v>2.0927777777777776</v>
      </c>
      <c r="AE97">
        <v>208</v>
      </c>
      <c r="AF97">
        <v>2.3391666666666668</v>
      </c>
      <c r="AG97">
        <v>307</v>
      </c>
      <c r="AH97">
        <v>20.923729454230511</v>
      </c>
      <c r="AI97">
        <v>2.2908110111297604</v>
      </c>
      <c r="AJ97">
        <v>2.6589215866261746E-2</v>
      </c>
      <c r="AK97" s="36">
        <f>1/Table1[[#This Row],[Avg MeanISIinBurst]]</f>
        <v>37.609232443325638</v>
      </c>
      <c r="AL97">
        <v>86.022021383564208</v>
      </c>
      <c r="AM97">
        <v>3.7319185552109564E-2</v>
      </c>
      <c r="AN97">
        <v>131.41467770278817</v>
      </c>
      <c r="AO97">
        <v>0.19159722222222222</v>
      </c>
      <c r="AP97" t="b">
        <v>1</v>
      </c>
      <c r="AQ97" t="b">
        <v>1</v>
      </c>
    </row>
    <row r="98" spans="1:43" x14ac:dyDescent="0.25">
      <c r="A98" t="s">
        <v>245</v>
      </c>
      <c r="B98" t="s">
        <v>59</v>
      </c>
      <c r="C98" t="s">
        <v>135</v>
      </c>
      <c r="D98">
        <v>9</v>
      </c>
      <c r="E98">
        <v>14</v>
      </c>
      <c r="F98" t="s">
        <v>47</v>
      </c>
      <c r="G98" t="s">
        <v>36</v>
      </c>
      <c r="H98">
        <v>21</v>
      </c>
      <c r="I98" t="str">
        <f>IF(Table1[[#This Row],[Ethanol Day]]&lt;9,"Early",IF(Table1[[#This Row],[Ethanol Day]]&gt;16,"Late","Mid"))</f>
        <v>Late</v>
      </c>
      <c r="J98" t="s">
        <v>37</v>
      </c>
      <c r="K98" t="s">
        <v>37</v>
      </c>
      <c r="L98">
        <v>880</v>
      </c>
      <c r="M98">
        <v>0.51864583333333336</v>
      </c>
      <c r="N98">
        <f>Table1[[#This Row],[Hour4-Spk/sec]]-Table1[[#This Row],[Hour1-Spk/sec]]</f>
        <v>6.4027777777777795E-2</v>
      </c>
      <c r="O98">
        <v>6.923729567467606</v>
      </c>
      <c r="P98">
        <v>0.50680555555555562</v>
      </c>
      <c r="Q98">
        <v>9.9576534917004249</v>
      </c>
      <c r="R98">
        <v>0.48777777777777781</v>
      </c>
      <c r="S98">
        <v>6.1443427087485354</v>
      </c>
      <c r="T98">
        <v>0.50916666666666677</v>
      </c>
      <c r="U98">
        <v>6.2164593152457082</v>
      </c>
      <c r="V98">
        <v>0.57083333333333341</v>
      </c>
      <c r="W98">
        <v>1.837379447954772</v>
      </c>
      <c r="X98">
        <v>2.0215605472888414</v>
      </c>
      <c r="Y98">
        <v>1.3143588192795956</v>
      </c>
      <c r="Z98">
        <v>0.50680555555555562</v>
      </c>
      <c r="AA98">
        <v>213</v>
      </c>
      <c r="AB98">
        <v>0.48777777777777781</v>
      </c>
      <c r="AC98">
        <v>170</v>
      </c>
      <c r="AD98">
        <v>0.50916666666666677</v>
      </c>
      <c r="AE98">
        <v>303</v>
      </c>
      <c r="AF98">
        <v>0.57083333333333341</v>
      </c>
      <c r="AG98">
        <v>64</v>
      </c>
      <c r="AH98">
        <v>6.923729567467606</v>
      </c>
      <c r="AI98" s="1">
        <v>2.1149420472001115</v>
      </c>
      <c r="AJ98">
        <v>2.7309278111374888E-2</v>
      </c>
      <c r="AK98">
        <f>1/Table1[[#This Row],[Avg MeanISIinBurst]]</f>
        <v>36.617591864630029</v>
      </c>
      <c r="AL98">
        <v>69.79853255393931</v>
      </c>
      <c r="AM98">
        <v>3.1425201166853649E-2</v>
      </c>
      <c r="AN98">
        <v>125.63711009626039</v>
      </c>
      <c r="AO98">
        <v>1.7058823529411762E-2</v>
      </c>
      <c r="AP98" t="b">
        <v>1</v>
      </c>
      <c r="AQ98" t="b">
        <v>1</v>
      </c>
    </row>
    <row r="99" spans="1:43" x14ac:dyDescent="0.25">
      <c r="A99" t="s">
        <v>242</v>
      </c>
      <c r="B99" t="s">
        <v>104</v>
      </c>
      <c r="D99">
        <v>23</v>
      </c>
      <c r="E99">
        <v>4</v>
      </c>
      <c r="F99" t="s">
        <v>65</v>
      </c>
      <c r="G99" t="s">
        <v>36</v>
      </c>
      <c r="H99">
        <v>9</v>
      </c>
      <c r="I99" t="str">
        <f>IF(Table1[[#This Row],[Ethanol Day]]&lt;9,"Early",IF(Table1[[#This Row],[Ethanol Day]]&gt;16,"Late","Mid"))</f>
        <v>Mid</v>
      </c>
      <c r="J99" t="s">
        <v>37</v>
      </c>
      <c r="K99" t="s">
        <v>37</v>
      </c>
      <c r="L99">
        <v>1109</v>
      </c>
      <c r="M99">
        <v>2.4853125</v>
      </c>
      <c r="N99">
        <f>Table1[[#This Row],[Hour4-Spk/sec]]-Table1[[#This Row],[Hour1-Spk/sec]]</f>
        <v>0.50680555555555618</v>
      </c>
      <c r="O99">
        <v>23.302820080926661</v>
      </c>
      <c r="P99">
        <v>2.3297222222222218</v>
      </c>
      <c r="Q99">
        <v>22.764132452174582</v>
      </c>
      <c r="R99">
        <v>2.2769444444444447</v>
      </c>
      <c r="S99">
        <v>21.569946817759799</v>
      </c>
      <c r="T99">
        <v>2.4980555555555553</v>
      </c>
      <c r="U99">
        <v>22.922444802900316</v>
      </c>
      <c r="V99">
        <v>2.836527777777778</v>
      </c>
      <c r="W99">
        <v>26.146869754616787</v>
      </c>
      <c r="X99">
        <v>1.0667622869307829</v>
      </c>
      <c r="Y99">
        <v>0.37744676000856864</v>
      </c>
      <c r="Z99">
        <v>2.3297222222222218</v>
      </c>
      <c r="AA99">
        <v>165</v>
      </c>
      <c r="AB99">
        <v>2.2769444444444447</v>
      </c>
      <c r="AC99">
        <v>130</v>
      </c>
      <c r="AD99">
        <v>2.4980555555555553</v>
      </c>
      <c r="AE99">
        <v>300</v>
      </c>
      <c r="AF99">
        <v>2.836527777777778</v>
      </c>
      <c r="AG99">
        <v>463</v>
      </c>
      <c r="AH99">
        <v>23.302820080926661</v>
      </c>
      <c r="AI99" s="1">
        <v>2.3556162089566395</v>
      </c>
      <c r="AJ99">
        <v>2.8193069288943606E-2</v>
      </c>
      <c r="AK99" s="37">
        <f>1/Table1[[#This Row],[Avg MeanISIinBurst]]</f>
        <v>35.469710294798126</v>
      </c>
      <c r="AL99">
        <v>89.359344855908034</v>
      </c>
      <c r="AM99">
        <v>4.2507440035648845E-2</v>
      </c>
      <c r="AN99">
        <v>126.57368288423351</v>
      </c>
      <c r="AO99">
        <v>0.27286666666666665</v>
      </c>
      <c r="AP99" t="b">
        <v>1</v>
      </c>
      <c r="AQ99" t="b">
        <v>1</v>
      </c>
    </row>
    <row r="100" spans="1:43" x14ac:dyDescent="0.25">
      <c r="A100" t="s">
        <v>242</v>
      </c>
      <c r="B100" t="s">
        <v>104</v>
      </c>
      <c r="D100">
        <v>23</v>
      </c>
      <c r="E100">
        <v>5</v>
      </c>
      <c r="F100" t="s">
        <v>85</v>
      </c>
      <c r="G100" t="s">
        <v>36</v>
      </c>
      <c r="H100">
        <v>9</v>
      </c>
      <c r="I100" t="str">
        <f>IF(Table1[[#This Row],[Ethanol Day]]&lt;9,"Early",IF(Table1[[#This Row],[Ethanol Day]]&gt;16,"Late","Mid"))</f>
        <v>Mid</v>
      </c>
      <c r="J100" t="s">
        <v>37</v>
      </c>
      <c r="K100" t="s">
        <v>37</v>
      </c>
      <c r="L100">
        <v>1109</v>
      </c>
      <c r="M100">
        <v>2.4358680555555554</v>
      </c>
      <c r="N100">
        <f>Table1[[#This Row],[Hour4-Spk/sec]]-Table1[[#This Row],[Hour1-Spk/sec]]</f>
        <v>1.3494444444444447</v>
      </c>
      <c r="O100">
        <v>23.321434016597589</v>
      </c>
      <c r="P100">
        <v>1.6672222222222224</v>
      </c>
      <c r="Q100">
        <v>16.058109065397407</v>
      </c>
      <c r="R100">
        <v>2.3970833333333332</v>
      </c>
      <c r="S100">
        <v>23.53580607598759</v>
      </c>
      <c r="T100">
        <v>2.6624999999999996</v>
      </c>
      <c r="U100">
        <v>25.817613385417712</v>
      </c>
      <c r="V100">
        <v>3.0166666666666671</v>
      </c>
      <c r="W100">
        <v>28.308101772673513</v>
      </c>
      <c r="X100">
        <v>1.1690686741898118</v>
      </c>
      <c r="Y100">
        <v>0.39508687151185967</v>
      </c>
      <c r="Z100">
        <v>1.6672222222222224</v>
      </c>
      <c r="AA100">
        <v>165</v>
      </c>
      <c r="AB100">
        <v>2.3970833333333332</v>
      </c>
      <c r="AC100">
        <v>130</v>
      </c>
      <c r="AD100">
        <v>2.6624999999999996</v>
      </c>
      <c r="AE100">
        <v>300</v>
      </c>
      <c r="AF100">
        <v>3.0166666666666671</v>
      </c>
      <c r="AG100">
        <v>463</v>
      </c>
      <c r="AH100">
        <v>23.321434016597589</v>
      </c>
      <c r="AI100" s="1">
        <v>2.3670567239520235</v>
      </c>
      <c r="AJ100">
        <v>2.8247952301092571E-2</v>
      </c>
      <c r="AK100" s="37">
        <f>1/Table1[[#This Row],[Avg MeanISIinBurst]]</f>
        <v>35.400796112266235</v>
      </c>
      <c r="AL100">
        <v>86.871284536227591</v>
      </c>
      <c r="AM100">
        <v>4.3459843509927272E-2</v>
      </c>
      <c r="AN100">
        <v>127.43571259471551</v>
      </c>
      <c r="AO100">
        <v>0.25863945578231284</v>
      </c>
      <c r="AP100" t="b">
        <v>1</v>
      </c>
      <c r="AQ100" t="b">
        <v>1</v>
      </c>
    </row>
    <row r="101" spans="1:43" x14ac:dyDescent="0.25">
      <c r="A101" t="s">
        <v>242</v>
      </c>
      <c r="B101" t="s">
        <v>104</v>
      </c>
      <c r="D101">
        <v>23</v>
      </c>
      <c r="E101">
        <v>8</v>
      </c>
      <c r="F101" t="s">
        <v>83</v>
      </c>
      <c r="G101" t="s">
        <v>36</v>
      </c>
      <c r="H101">
        <v>9</v>
      </c>
      <c r="I101" t="str">
        <f>IF(Table1[[#This Row],[Ethanol Day]]&lt;9,"Early",IF(Table1[[#This Row],[Ethanol Day]]&gt;16,"Late","Mid"))</f>
        <v>Mid</v>
      </c>
      <c r="J101" t="s">
        <v>40</v>
      </c>
      <c r="K101" t="s">
        <v>37</v>
      </c>
      <c r="L101">
        <v>1109</v>
      </c>
      <c r="M101">
        <v>1.6238888888888887</v>
      </c>
      <c r="N101">
        <f>Table1[[#This Row],[Hour4-Spk/sec]]-Table1[[#This Row],[Hour1-Spk/sec]]</f>
        <v>-0.80527777777777776</v>
      </c>
      <c r="O101">
        <v>16.527935611915087</v>
      </c>
      <c r="P101">
        <v>2.6211111111111109</v>
      </c>
      <c r="Q101">
        <v>27.804611526630868</v>
      </c>
      <c r="R101">
        <v>0.94638888888888895</v>
      </c>
      <c r="S101">
        <v>9.9021160238311783</v>
      </c>
      <c r="T101">
        <v>1.1122222222222222</v>
      </c>
      <c r="U101">
        <v>12.236205946504022</v>
      </c>
      <c r="V101">
        <v>1.8158333333333332</v>
      </c>
      <c r="W101">
        <v>16.096983618450093</v>
      </c>
      <c r="X101">
        <v>1.5761820074587114</v>
      </c>
      <c r="Y101">
        <v>0.51318677998187823</v>
      </c>
      <c r="Z101">
        <v>2.6211111111111109</v>
      </c>
      <c r="AA101">
        <v>165</v>
      </c>
      <c r="AB101">
        <v>0.94638888888888895</v>
      </c>
      <c r="AC101">
        <v>130</v>
      </c>
      <c r="AD101">
        <v>1.1122222222222222</v>
      </c>
      <c r="AE101">
        <v>300</v>
      </c>
      <c r="AF101">
        <v>1.8158333333333332</v>
      </c>
      <c r="AG101">
        <v>463</v>
      </c>
      <c r="AH101">
        <v>16.527935611915087</v>
      </c>
      <c r="AI101">
        <v>2.3107694848860341</v>
      </c>
      <c r="AJ101">
        <v>2.7621832000958038E-2</v>
      </c>
      <c r="AK101" s="36">
        <f>1/Table1[[#This Row],[Avg MeanISIinBurst]]</f>
        <v>36.20324676383941</v>
      </c>
      <c r="AL101">
        <v>79.986077542073787</v>
      </c>
      <c r="AM101">
        <v>3.9869613200875793E-2</v>
      </c>
      <c r="AN101">
        <v>122.58431017842206</v>
      </c>
      <c r="AO101">
        <v>0.18406666666666666</v>
      </c>
      <c r="AP101" t="b">
        <v>1</v>
      </c>
      <c r="AQ101" t="b">
        <v>1</v>
      </c>
    </row>
    <row r="102" spans="1:43" x14ac:dyDescent="0.25">
      <c r="A102" t="s">
        <v>242</v>
      </c>
      <c r="B102" t="s">
        <v>104</v>
      </c>
      <c r="D102">
        <v>23</v>
      </c>
      <c r="E102">
        <v>12</v>
      </c>
      <c r="F102" t="s">
        <v>75</v>
      </c>
      <c r="G102" t="s">
        <v>36</v>
      </c>
      <c r="H102">
        <v>9</v>
      </c>
      <c r="I102" t="str">
        <f>IF(Table1[[#This Row],[Ethanol Day]]&lt;9,"Early",IF(Table1[[#This Row],[Ethanol Day]]&gt;16,"Late","Mid"))</f>
        <v>Mid</v>
      </c>
      <c r="J102" t="s">
        <v>37</v>
      </c>
      <c r="K102" t="s">
        <v>37</v>
      </c>
      <c r="L102">
        <v>1109</v>
      </c>
      <c r="M102">
        <v>0.73750000000000004</v>
      </c>
      <c r="N102">
        <f>Table1[[#This Row],[Hour4-Spk/sec]]-Table1[[#This Row],[Hour1-Spk/sec]]</f>
        <v>0.35611111111111116</v>
      </c>
      <c r="O102">
        <v>59.422709814521383</v>
      </c>
      <c r="P102">
        <v>0.5675</v>
      </c>
      <c r="Q102">
        <v>56.363575203286167</v>
      </c>
      <c r="R102">
        <v>0.70055555555555549</v>
      </c>
      <c r="S102">
        <v>63.11040152711761</v>
      </c>
      <c r="T102">
        <v>0.75833333333333341</v>
      </c>
      <c r="U102">
        <v>67.184863603887365</v>
      </c>
      <c r="V102">
        <v>0.92361111111111116</v>
      </c>
      <c r="W102">
        <v>52.325691222021959</v>
      </c>
      <c r="X102">
        <v>2.6043940442088029</v>
      </c>
      <c r="Y102">
        <v>1.1823530296246547</v>
      </c>
      <c r="Z102">
        <v>0.5675</v>
      </c>
      <c r="AA102">
        <v>165</v>
      </c>
      <c r="AB102">
        <v>0.70055555555555549</v>
      </c>
      <c r="AC102">
        <v>130</v>
      </c>
      <c r="AD102">
        <v>0.75833333333333341</v>
      </c>
      <c r="AE102">
        <v>300</v>
      </c>
      <c r="AF102">
        <v>0.92361111111111116</v>
      </c>
      <c r="AG102">
        <v>463</v>
      </c>
      <c r="AH102">
        <v>59.422709814521383</v>
      </c>
      <c r="AI102" s="1">
        <v>3.2997260904078343</v>
      </c>
      <c r="AJ102">
        <v>2.4150639977883363E-2</v>
      </c>
      <c r="AK102">
        <f>1/Table1[[#This Row],[Avg MeanISIinBurst]]</f>
        <v>41.406770210469723</v>
      </c>
      <c r="AL102">
        <v>77.546641846925752</v>
      </c>
      <c r="AM102">
        <v>5.6747842491494775E-2</v>
      </c>
      <c r="AN102">
        <v>90.312034912744124</v>
      </c>
      <c r="AO102">
        <v>0.12919999999999998</v>
      </c>
      <c r="AP102" t="b">
        <v>1</v>
      </c>
      <c r="AQ102" t="b">
        <v>1</v>
      </c>
    </row>
    <row r="103" spans="1:43" x14ac:dyDescent="0.25">
      <c r="A103" t="s">
        <v>242</v>
      </c>
      <c r="B103" t="s">
        <v>104</v>
      </c>
      <c r="D103">
        <v>23</v>
      </c>
      <c r="E103">
        <v>14</v>
      </c>
      <c r="F103" t="s">
        <v>105</v>
      </c>
      <c r="G103" t="s">
        <v>36</v>
      </c>
      <c r="H103">
        <v>9</v>
      </c>
      <c r="I103" t="str">
        <f>IF(Table1[[#This Row],[Ethanol Day]]&lt;9,"Early",IF(Table1[[#This Row],[Ethanol Day]]&gt;16,"Late","Mid"))</f>
        <v>Mid</v>
      </c>
      <c r="J103" t="s">
        <v>37</v>
      </c>
      <c r="K103" t="s">
        <v>37</v>
      </c>
      <c r="L103">
        <v>1109</v>
      </c>
      <c r="M103">
        <v>0.57559027777777771</v>
      </c>
      <c r="N103">
        <f>Table1[[#This Row],[Hour4-Spk/sec]]-Table1[[#This Row],[Hour1-Spk/sec]]</f>
        <v>-0.22972222222222211</v>
      </c>
      <c r="O103">
        <v>10.617821772371688</v>
      </c>
      <c r="P103">
        <v>0.71194444444444438</v>
      </c>
      <c r="Q103">
        <v>7.4940184516483956</v>
      </c>
      <c r="R103">
        <v>0.56819444444444445</v>
      </c>
      <c r="S103">
        <v>9.6615390287982894</v>
      </c>
      <c r="T103">
        <v>0.53999999999999992</v>
      </c>
      <c r="U103">
        <v>7.0368737127496575</v>
      </c>
      <c r="V103">
        <v>0.48222222222222227</v>
      </c>
      <c r="W103">
        <v>17.938848724265689</v>
      </c>
      <c r="X103">
        <v>1.5690980013755953</v>
      </c>
      <c r="Y103">
        <v>1.6447825425664451</v>
      </c>
      <c r="Z103">
        <v>0.71194444444444438</v>
      </c>
      <c r="AA103">
        <v>165</v>
      </c>
      <c r="AB103">
        <v>0.56819444444444445</v>
      </c>
      <c r="AC103">
        <v>130</v>
      </c>
      <c r="AD103">
        <v>0.53999999999999992</v>
      </c>
      <c r="AE103">
        <v>300</v>
      </c>
      <c r="AF103">
        <v>0.48222222222222227</v>
      </c>
      <c r="AG103">
        <v>463</v>
      </c>
      <c r="AH103">
        <v>10.617821772371688</v>
      </c>
      <c r="AI103" s="1">
        <v>2.4049789836249116</v>
      </c>
      <c r="AJ103">
        <v>2.5464616600442427E-2</v>
      </c>
      <c r="AK103">
        <f>1/Table1[[#This Row],[Avg MeanISIinBurst]]</f>
        <v>39.27017695536896</v>
      </c>
      <c r="AL103">
        <v>73.040679838945891</v>
      </c>
      <c r="AM103">
        <v>3.8401908134859497E-2</v>
      </c>
      <c r="AN103">
        <v>114.95861117130836</v>
      </c>
      <c r="AO103">
        <v>3.1800000000000002E-2</v>
      </c>
      <c r="AP103" t="b">
        <v>1</v>
      </c>
      <c r="AQ103" t="b">
        <v>1</v>
      </c>
    </row>
    <row r="104" spans="1:43" x14ac:dyDescent="0.25">
      <c r="A104" t="s">
        <v>242</v>
      </c>
      <c r="B104" t="s">
        <v>104</v>
      </c>
      <c r="D104">
        <v>23</v>
      </c>
      <c r="E104">
        <v>15</v>
      </c>
      <c r="F104" t="s">
        <v>106</v>
      </c>
      <c r="G104" t="s">
        <v>36</v>
      </c>
      <c r="H104">
        <v>9</v>
      </c>
      <c r="I104" t="str">
        <f>IF(Table1[[#This Row],[Ethanol Day]]&lt;9,"Early",IF(Table1[[#This Row],[Ethanol Day]]&gt;16,"Late","Mid"))</f>
        <v>Mid</v>
      </c>
      <c r="J104" t="s">
        <v>37</v>
      </c>
      <c r="K104" t="s">
        <v>37</v>
      </c>
      <c r="L104">
        <v>1109</v>
      </c>
      <c r="M104">
        <v>1.3052430555555556</v>
      </c>
      <c r="N104">
        <f>Table1[[#This Row],[Hour4-Spk/sec]]-Table1[[#This Row],[Hour1-Spk/sec]]</f>
        <v>1.4290277777777782</v>
      </c>
      <c r="O104">
        <v>12.792800484274746</v>
      </c>
      <c r="P104">
        <v>0.23263888888888892</v>
      </c>
      <c r="Q104">
        <v>2.9493016010804398</v>
      </c>
      <c r="R104">
        <v>0.96027777777777779</v>
      </c>
      <c r="S104">
        <v>11.068309256226513</v>
      </c>
      <c r="T104">
        <v>2.3663888888888889</v>
      </c>
      <c r="U104">
        <v>22.075347637176197</v>
      </c>
      <c r="V104">
        <v>1.6616666666666671</v>
      </c>
      <c r="W104">
        <v>14.25795186901631</v>
      </c>
      <c r="X104">
        <v>11.064993058015835</v>
      </c>
      <c r="Y104">
        <v>0.81978641675942121</v>
      </c>
      <c r="Z104">
        <v>0.23263888888888892</v>
      </c>
      <c r="AA104">
        <v>165</v>
      </c>
      <c r="AB104">
        <v>0.96027777777777779</v>
      </c>
      <c r="AC104">
        <v>130</v>
      </c>
      <c r="AD104">
        <v>2.3663888888888889</v>
      </c>
      <c r="AE104">
        <v>300</v>
      </c>
      <c r="AF104">
        <v>1.6616666666666671</v>
      </c>
      <c r="AG104">
        <v>463</v>
      </c>
      <c r="AH104">
        <v>12.792800484274746</v>
      </c>
      <c r="AI104" s="1">
        <v>2.7585819325037422</v>
      </c>
      <c r="AJ104">
        <v>3.7470878606580341E-2</v>
      </c>
      <c r="AK104" s="37">
        <f>1/Table1[[#This Row],[Avg MeanISIinBurst]]</f>
        <v>26.687391307242738</v>
      </c>
      <c r="AL104">
        <v>44.481801110507668</v>
      </c>
      <c r="AM104">
        <v>7.3202183810280652E-2</v>
      </c>
      <c r="AN104">
        <v>62.350644802565888</v>
      </c>
      <c r="AO104">
        <v>8.9469696969696963E-2</v>
      </c>
      <c r="AP104" t="b">
        <v>1</v>
      </c>
      <c r="AQ104" t="b">
        <v>1</v>
      </c>
    </row>
    <row r="105" spans="1:43" x14ac:dyDescent="0.25">
      <c r="A105" t="s">
        <v>242</v>
      </c>
      <c r="B105" t="s">
        <v>104</v>
      </c>
      <c r="D105">
        <v>23</v>
      </c>
      <c r="E105">
        <v>1</v>
      </c>
      <c r="F105" t="s">
        <v>61</v>
      </c>
      <c r="G105" t="s">
        <v>36</v>
      </c>
      <c r="H105">
        <v>9</v>
      </c>
      <c r="I105" t="str">
        <f>IF(Table1[[#This Row],[Ethanol Day]]&lt;9,"Early",IF(Table1[[#This Row],[Ethanol Day]]&gt;16,"Late","Mid"))</f>
        <v>Mid</v>
      </c>
      <c r="J105" t="s">
        <v>37</v>
      </c>
      <c r="K105" t="s">
        <v>38</v>
      </c>
      <c r="L105">
        <v>1109</v>
      </c>
      <c r="M105">
        <v>2.825069444444444</v>
      </c>
      <c r="N105">
        <f>Table1[[#This Row],[Hour4-Spk/sec]]-Table1[[#This Row],[Hour1-Spk/sec]]</f>
        <v>0.97194444444444494</v>
      </c>
      <c r="O105">
        <v>33.002565936555456</v>
      </c>
      <c r="P105">
        <v>2.3674999999999997</v>
      </c>
      <c r="Q105">
        <v>26.859075440138977</v>
      </c>
      <c r="R105">
        <v>2.4669444444444442</v>
      </c>
      <c r="S105">
        <v>29.813307867955675</v>
      </c>
      <c r="T105">
        <v>3.1263888888888887</v>
      </c>
      <c r="U105">
        <v>38.318281593292731</v>
      </c>
      <c r="V105">
        <v>3.3394444444444447</v>
      </c>
      <c r="W105">
        <v>37.208656376848595</v>
      </c>
      <c r="X105">
        <v>1.2539524747920561</v>
      </c>
      <c r="Y105">
        <v>0.3452496995689468</v>
      </c>
      <c r="Z105">
        <v>2.3674999999999997</v>
      </c>
      <c r="AA105">
        <v>165</v>
      </c>
      <c r="AB105">
        <v>2.4669444444444442</v>
      </c>
      <c r="AC105">
        <v>130</v>
      </c>
      <c r="AD105">
        <v>3.1263888888888887</v>
      </c>
      <c r="AE105">
        <v>300</v>
      </c>
      <c r="AF105">
        <v>3.3394444444444447</v>
      </c>
      <c r="AG105">
        <v>463</v>
      </c>
      <c r="AH105">
        <v>33.002565936555456</v>
      </c>
      <c r="AI105">
        <v>2.6772314685446723</v>
      </c>
      <c r="AJ105">
        <v>2.9410699690107154E-2</v>
      </c>
      <c r="AK105">
        <f>1/Table1[[#This Row],[Avg MeanISIinBurst]]</f>
        <v>34.001231202818644</v>
      </c>
      <c r="AL105">
        <v>102.62427147713376</v>
      </c>
      <c r="AM105">
        <v>5.6457753015659355E-2</v>
      </c>
      <c r="AN105">
        <v>109.72422738507377</v>
      </c>
      <c r="AO105">
        <v>0.36476190476190479</v>
      </c>
      <c r="AP105" t="b">
        <v>1</v>
      </c>
      <c r="AQ105" t="b">
        <v>1</v>
      </c>
    </row>
    <row r="106" spans="1:43" x14ac:dyDescent="0.25">
      <c r="A106" t="s">
        <v>242</v>
      </c>
      <c r="B106" t="s">
        <v>104</v>
      </c>
      <c r="D106">
        <v>23</v>
      </c>
      <c r="E106">
        <v>16</v>
      </c>
      <c r="F106" t="s">
        <v>76</v>
      </c>
      <c r="G106" t="s">
        <v>36</v>
      </c>
      <c r="H106">
        <v>9</v>
      </c>
      <c r="I106" t="str">
        <f>IF(Table1[[#This Row],[Ethanol Day]]&lt;9,"Early",IF(Table1[[#This Row],[Ethanol Day]]&gt;16,"Late","Mid"))</f>
        <v>Mid</v>
      </c>
      <c r="J106" t="s">
        <v>37</v>
      </c>
      <c r="K106" t="s">
        <v>37</v>
      </c>
      <c r="L106">
        <v>1109</v>
      </c>
      <c r="M106">
        <v>0.57388888888888889</v>
      </c>
      <c r="N106">
        <f>Table1[[#This Row],[Hour4-Spk/sec]]-Table1[[#This Row],[Hour1-Spk/sec]]</f>
        <v>-8.2777777777777839E-2</v>
      </c>
      <c r="O106">
        <v>9.0397202665458973</v>
      </c>
      <c r="P106">
        <v>0.69416666666666671</v>
      </c>
      <c r="Q106">
        <v>8.3408818752030811</v>
      </c>
      <c r="R106">
        <v>0.50611111111111107</v>
      </c>
      <c r="S106">
        <v>8.9964897398237778</v>
      </c>
      <c r="T106">
        <v>0.48388888888888898</v>
      </c>
      <c r="U106">
        <v>8.2048625208742649</v>
      </c>
      <c r="V106">
        <v>0.61138888888888887</v>
      </c>
      <c r="W106">
        <v>10.696473136863711</v>
      </c>
      <c r="X106">
        <v>1.2366889272042862</v>
      </c>
      <c r="Y106">
        <v>1.708633386314655</v>
      </c>
      <c r="Z106">
        <v>0.69416666666666671</v>
      </c>
      <c r="AA106">
        <v>165</v>
      </c>
      <c r="AB106">
        <v>0.50611111111111107</v>
      </c>
      <c r="AC106">
        <v>130</v>
      </c>
      <c r="AD106">
        <v>0.48388888888888898</v>
      </c>
      <c r="AE106">
        <v>300</v>
      </c>
      <c r="AF106">
        <v>0.61138888888888887</v>
      </c>
      <c r="AG106">
        <v>463</v>
      </c>
      <c r="AH106">
        <v>9.0397202665458973</v>
      </c>
      <c r="AI106" s="1">
        <v>2.1569668993138373</v>
      </c>
      <c r="AJ106">
        <v>2.2032149722443089E-2</v>
      </c>
      <c r="AK106">
        <f>1/Table1[[#This Row],[Avg MeanISIinBurst]]</f>
        <v>45.388217336837911</v>
      </c>
      <c r="AL106">
        <v>86.616484992470859</v>
      </c>
      <c r="AM106">
        <v>2.7088573674104506E-2</v>
      </c>
      <c r="AN106">
        <v>156.4888659228738</v>
      </c>
      <c r="AO106">
        <v>2.4266666666666676E-2</v>
      </c>
      <c r="AP106" t="b">
        <v>1</v>
      </c>
      <c r="AQ106" t="b">
        <v>1</v>
      </c>
    </row>
    <row r="107" spans="1:43" x14ac:dyDescent="0.25">
      <c r="A107" t="s">
        <v>242</v>
      </c>
      <c r="B107" t="s">
        <v>104</v>
      </c>
      <c r="D107">
        <v>23</v>
      </c>
      <c r="E107">
        <v>17</v>
      </c>
      <c r="F107" t="s">
        <v>95</v>
      </c>
      <c r="G107" t="s">
        <v>36</v>
      </c>
      <c r="H107">
        <v>9</v>
      </c>
      <c r="I107" t="str">
        <f>IF(Table1[[#This Row],[Ethanol Day]]&lt;9,"Early",IF(Table1[[#This Row],[Ethanol Day]]&gt;16,"Late","Mid"))</f>
        <v>Mid</v>
      </c>
      <c r="J107" t="s">
        <v>40</v>
      </c>
      <c r="K107" t="s">
        <v>37</v>
      </c>
      <c r="L107">
        <v>1109</v>
      </c>
      <c r="M107">
        <v>1.2897222222222222</v>
      </c>
      <c r="N107">
        <f>Table1[[#This Row],[Hour4-Spk/sec]]-Table1[[#This Row],[Hour1-Spk/sec]]</f>
        <v>-0.68111111111111111</v>
      </c>
      <c r="O107">
        <v>16.068324171157659</v>
      </c>
      <c r="P107">
        <v>1.5833333333333333</v>
      </c>
      <c r="Q107">
        <v>18.698756464084465</v>
      </c>
      <c r="R107">
        <v>1.3016666666666665</v>
      </c>
      <c r="S107">
        <v>15.896945685245511</v>
      </c>
      <c r="T107">
        <v>1.3716666666666668</v>
      </c>
      <c r="U107">
        <v>17.231465775962413</v>
      </c>
      <c r="V107">
        <v>0.90222222222222215</v>
      </c>
      <c r="W107">
        <v>12.116838267354678</v>
      </c>
      <c r="X107">
        <v>1.1748739424175167</v>
      </c>
      <c r="Y107">
        <v>0.75289628697592703</v>
      </c>
      <c r="Z107">
        <v>1.5833333333333333</v>
      </c>
      <c r="AA107">
        <v>165</v>
      </c>
      <c r="AB107">
        <v>1.3016666666666665</v>
      </c>
      <c r="AC107">
        <v>130</v>
      </c>
      <c r="AD107">
        <v>1.3716666666666668</v>
      </c>
      <c r="AE107">
        <v>300</v>
      </c>
      <c r="AF107">
        <v>0.90222222222222215</v>
      </c>
      <c r="AG107">
        <v>463</v>
      </c>
      <c r="AH107">
        <v>16.068324171157659</v>
      </c>
      <c r="AI107">
        <v>2.3137977293224892</v>
      </c>
      <c r="AJ107">
        <v>2.9455698636912379E-2</v>
      </c>
      <c r="AK107">
        <f>1/Table1[[#This Row],[Avg MeanISIinBurst]]</f>
        <v>33.949288126775272</v>
      </c>
      <c r="AL107">
        <v>70.422106673376959</v>
      </c>
      <c r="AM107">
        <v>4.2289427201164985E-2</v>
      </c>
      <c r="AN107">
        <v>105.91799065387981</v>
      </c>
      <c r="AO107">
        <v>9.4901960784313691E-2</v>
      </c>
      <c r="AP107" t="b">
        <v>1</v>
      </c>
      <c r="AQ107" t="b">
        <v>1</v>
      </c>
    </row>
    <row r="108" spans="1:43" x14ac:dyDescent="0.25">
      <c r="A108" t="s">
        <v>241</v>
      </c>
      <c r="B108" t="s">
        <v>103</v>
      </c>
      <c r="C108" t="s">
        <v>135</v>
      </c>
      <c r="D108">
        <v>22</v>
      </c>
      <c r="E108">
        <v>1</v>
      </c>
      <c r="F108" t="s">
        <v>63</v>
      </c>
      <c r="G108" t="s">
        <v>36</v>
      </c>
      <c r="H108">
        <v>8</v>
      </c>
      <c r="I108" t="str">
        <f>IF(Table1[[#This Row],[Ethanol Day]]&lt;9,"Early",IF(Table1[[#This Row],[Ethanol Day]]&gt;16,"Late","Mid"))</f>
        <v>Early</v>
      </c>
      <c r="J108" t="s">
        <v>37</v>
      </c>
      <c r="K108" t="s">
        <v>37</v>
      </c>
      <c r="L108">
        <v>1000</v>
      </c>
      <c r="M108">
        <v>0.9240624999999999</v>
      </c>
      <c r="N108">
        <f>Table1[[#This Row],[Hour4-Spk/sec]]-Table1[[#This Row],[Hour1-Spk/sec]]</f>
        <v>7.6388888888888951E-2</v>
      </c>
      <c r="O108">
        <v>9.0740571097321059</v>
      </c>
      <c r="P108">
        <v>0.88819444444444429</v>
      </c>
      <c r="Q108">
        <v>8.3731640651679822</v>
      </c>
      <c r="R108">
        <v>0.8176388888888888</v>
      </c>
      <c r="S108">
        <v>7.4873013553288255</v>
      </c>
      <c r="T108">
        <v>1.0258333333333334</v>
      </c>
      <c r="U108">
        <v>11.269179782838115</v>
      </c>
      <c r="V108">
        <v>0.96458333333333324</v>
      </c>
      <c r="W108">
        <v>8.9563235808690305</v>
      </c>
      <c r="X108">
        <v>1.0820379652030581</v>
      </c>
      <c r="Y108">
        <v>1.0516330709955446</v>
      </c>
      <c r="Z108">
        <v>0.88819444444444429</v>
      </c>
      <c r="AA108">
        <v>193</v>
      </c>
      <c r="AB108">
        <v>0.8176388888888888</v>
      </c>
      <c r="AC108">
        <v>252</v>
      </c>
      <c r="AD108">
        <v>1.0258333333333334</v>
      </c>
      <c r="AE108">
        <v>208</v>
      </c>
      <c r="AF108">
        <v>0.96458333333333324</v>
      </c>
      <c r="AG108">
        <v>307</v>
      </c>
      <c r="AH108">
        <v>9.0740571097321059</v>
      </c>
      <c r="AI108" s="1">
        <v>2.1223057399316523</v>
      </c>
      <c r="AJ108">
        <v>2.4759637586690839E-2</v>
      </c>
      <c r="AK108">
        <f>1/Table1[[#This Row],[Avg MeanISIinBurst]]</f>
        <v>40.388313298153221</v>
      </c>
      <c r="AL108">
        <v>90.791719948237699</v>
      </c>
      <c r="AM108">
        <v>2.939178570766976E-2</v>
      </c>
      <c r="AN108">
        <v>160.93746570071741</v>
      </c>
      <c r="AO108">
        <v>4.1287878787878797E-2</v>
      </c>
      <c r="AP108" t="b">
        <v>1</v>
      </c>
      <c r="AQ108" t="b">
        <v>1</v>
      </c>
    </row>
    <row r="109" spans="1:43" x14ac:dyDescent="0.25">
      <c r="A109" t="s">
        <v>244</v>
      </c>
      <c r="B109" t="s">
        <v>68</v>
      </c>
      <c r="D109">
        <v>12</v>
      </c>
      <c r="E109">
        <v>3</v>
      </c>
      <c r="F109" t="s">
        <v>69</v>
      </c>
      <c r="G109" t="s">
        <v>36</v>
      </c>
      <c r="H109">
        <v>10</v>
      </c>
      <c r="I109" t="str">
        <f>IF(Table1[[#This Row],[Ethanol Day]]&lt;9,"Early",IF(Table1[[#This Row],[Ethanol Day]]&gt;16,"Late","Mid"))</f>
        <v>Mid</v>
      </c>
      <c r="J109" t="s">
        <v>40</v>
      </c>
      <c r="K109" t="s">
        <v>62</v>
      </c>
      <c r="L109">
        <v>199</v>
      </c>
      <c r="M109">
        <v>0.85128472222222229</v>
      </c>
      <c r="N109">
        <f>Table1[[#This Row],[Hour4-Spk/sec]]-Table1[[#This Row],[Hour1-Spk/sec]]</f>
        <v>-0.78027777777777818</v>
      </c>
      <c r="O109">
        <v>45.584115619647584</v>
      </c>
      <c r="P109">
        <v>1.3783333333333336</v>
      </c>
      <c r="Q109">
        <v>61.146116870839037</v>
      </c>
      <c r="R109">
        <v>0.79097222222222241</v>
      </c>
      <c r="S109">
        <v>38.847613727758173</v>
      </c>
      <c r="T109">
        <v>0.63777777777777778</v>
      </c>
      <c r="U109">
        <v>41.899664058621887</v>
      </c>
      <c r="V109">
        <v>0.59805555555555545</v>
      </c>
      <c r="W109">
        <v>40.748272854457589</v>
      </c>
      <c r="X109">
        <v>3.3607947945082399</v>
      </c>
      <c r="Y109">
        <v>0.89306462020883737</v>
      </c>
      <c r="Z109">
        <v>1.3783333333333336</v>
      </c>
      <c r="AA109">
        <v>3</v>
      </c>
      <c r="AB109">
        <v>0.79097222222222241</v>
      </c>
      <c r="AC109">
        <v>25</v>
      </c>
      <c r="AD109">
        <v>0.63777777777777778</v>
      </c>
      <c r="AE109">
        <v>91</v>
      </c>
      <c r="AF109">
        <v>0.59805555555555545</v>
      </c>
      <c r="AG109">
        <v>78</v>
      </c>
      <c r="AH109">
        <v>45.584115619647584</v>
      </c>
      <c r="AI109">
        <v>3.3416460395554424</v>
      </c>
      <c r="AJ109">
        <v>2.1567467361824175E-2</v>
      </c>
      <c r="AK109">
        <f>1/Table1[[#This Row],[Avg MeanISIinBurst]]</f>
        <v>46.366130210080449</v>
      </c>
      <c r="AL109">
        <v>191.252966813982</v>
      </c>
      <c r="AM109">
        <v>5.790470658335567E-2</v>
      </c>
      <c r="AN109">
        <v>148.73883061961669</v>
      </c>
      <c r="AO109">
        <v>0.13450000000000001</v>
      </c>
      <c r="AP109" t="b">
        <v>1</v>
      </c>
      <c r="AQ109" t="b">
        <v>1</v>
      </c>
    </row>
    <row r="110" spans="1:43" x14ac:dyDescent="0.25">
      <c r="A110" t="s">
        <v>244</v>
      </c>
      <c r="B110" t="s">
        <v>68</v>
      </c>
      <c r="D110">
        <v>12</v>
      </c>
      <c r="E110">
        <v>4</v>
      </c>
      <c r="F110" t="s">
        <v>63</v>
      </c>
      <c r="G110" t="s">
        <v>36</v>
      </c>
      <c r="H110">
        <v>10</v>
      </c>
      <c r="I110" t="str">
        <f>IF(Table1[[#This Row],[Ethanol Day]]&lt;9,"Early",IF(Table1[[#This Row],[Ethanol Day]]&gt;16,"Late","Mid"))</f>
        <v>Mid</v>
      </c>
      <c r="J110" t="s">
        <v>40</v>
      </c>
      <c r="K110" t="s">
        <v>62</v>
      </c>
      <c r="L110">
        <v>199</v>
      </c>
      <c r="M110">
        <v>3.7018750000000002</v>
      </c>
      <c r="N110">
        <f>Table1[[#This Row],[Hour4-Spk/sec]]-Table1[[#This Row],[Hour1-Spk/sec]]</f>
        <v>2.6602777777777771</v>
      </c>
      <c r="O110">
        <v>45.293004971902292</v>
      </c>
      <c r="P110">
        <v>1.8298611111111114</v>
      </c>
      <c r="Q110">
        <v>35.519816976423947</v>
      </c>
      <c r="R110">
        <v>4.5277777777777777</v>
      </c>
      <c r="S110">
        <v>48.97306501986926</v>
      </c>
      <c r="T110">
        <v>3.9597222222222221</v>
      </c>
      <c r="U110">
        <v>47.475420113158059</v>
      </c>
      <c r="V110">
        <v>4.4901388888888887</v>
      </c>
      <c r="W110">
        <v>49.421378936301068</v>
      </c>
      <c r="X110">
        <v>1.7215589059379779</v>
      </c>
      <c r="Y110">
        <v>0.26568325272124943</v>
      </c>
      <c r="Z110">
        <v>1.8298611111111114</v>
      </c>
      <c r="AA110">
        <v>3</v>
      </c>
      <c r="AB110">
        <v>4.5277777777777777</v>
      </c>
      <c r="AC110">
        <v>25</v>
      </c>
      <c r="AD110">
        <v>3.9597222222222221</v>
      </c>
      <c r="AE110">
        <v>91</v>
      </c>
      <c r="AF110">
        <v>4.4901388888888887</v>
      </c>
      <c r="AG110">
        <v>78</v>
      </c>
      <c r="AH110">
        <v>45.293004971902292</v>
      </c>
      <c r="AI110">
        <v>3.492696641897608</v>
      </c>
      <c r="AJ110">
        <v>2.8515408851469078E-2</v>
      </c>
      <c r="AK110">
        <f>1/Table1[[#This Row],[Avg MeanISIinBurst]]</f>
        <v>35.068758971992828</v>
      </c>
      <c r="AL110">
        <v>135.52107479172008</v>
      </c>
      <c r="AM110">
        <v>8.1263097767892339E-2</v>
      </c>
      <c r="AN110">
        <v>108.56148805958695</v>
      </c>
      <c r="AO110">
        <v>0.50909090909090915</v>
      </c>
      <c r="AP110" t="b">
        <v>1</v>
      </c>
      <c r="AQ110" t="b">
        <v>1</v>
      </c>
    </row>
    <row r="111" spans="1:43" x14ac:dyDescent="0.25">
      <c r="A111" t="s">
        <v>244</v>
      </c>
      <c r="B111" t="s">
        <v>68</v>
      </c>
      <c r="D111">
        <v>12</v>
      </c>
      <c r="E111">
        <v>6</v>
      </c>
      <c r="F111" t="s">
        <v>70</v>
      </c>
      <c r="G111" t="s">
        <v>36</v>
      </c>
      <c r="H111">
        <v>10</v>
      </c>
      <c r="I111" t="str">
        <f>IF(Table1[[#This Row],[Ethanol Day]]&lt;9,"Early",IF(Table1[[#This Row],[Ethanol Day]]&gt;16,"Late","Mid"))</f>
        <v>Mid</v>
      </c>
      <c r="J111" t="s">
        <v>42</v>
      </c>
      <c r="K111" t="s">
        <v>62</v>
      </c>
      <c r="L111">
        <v>199</v>
      </c>
      <c r="M111">
        <v>11.491270833333333</v>
      </c>
      <c r="N111">
        <f>Table1[[#This Row],[Hour4-Spk/sec]]-Table1[[#This Row],[Hour1-Spk/sec]]</f>
        <v>-1.1233888888888881</v>
      </c>
      <c r="O111">
        <v>76.137283922250305</v>
      </c>
      <c r="P111">
        <v>12.229722222222222</v>
      </c>
      <c r="Q111">
        <v>77.855409225687097</v>
      </c>
      <c r="R111">
        <v>11.925277777777778</v>
      </c>
      <c r="S111">
        <v>76.905826226501588</v>
      </c>
      <c r="T111">
        <v>10.703749999999999</v>
      </c>
      <c r="U111">
        <v>73.973902122145816</v>
      </c>
      <c r="V111">
        <v>11.106333333333334</v>
      </c>
      <c r="W111">
        <v>75.416387479164044</v>
      </c>
      <c r="X111">
        <v>1.1838616444710006</v>
      </c>
      <c r="Y111">
        <v>8.4619949624368418E-2</v>
      </c>
      <c r="Z111">
        <v>12.229722222222222</v>
      </c>
      <c r="AA111">
        <v>3</v>
      </c>
      <c r="AB111">
        <v>11.925277777777778</v>
      </c>
      <c r="AC111">
        <v>25</v>
      </c>
      <c r="AD111">
        <v>10.703749999999999</v>
      </c>
      <c r="AE111">
        <v>91</v>
      </c>
      <c r="AF111">
        <v>11.106333333333334</v>
      </c>
      <c r="AG111">
        <v>78</v>
      </c>
      <c r="AH111">
        <v>76.137283922250305</v>
      </c>
      <c r="AI111">
        <v>5.8888758798433498</v>
      </c>
      <c r="AJ111">
        <v>3.3394427325762803E-2</v>
      </c>
      <c r="AK111">
        <f>1/Table1[[#This Row],[Avg MeanISIinBurst]]</f>
        <v>29.945115999295183</v>
      </c>
      <c r="AL111">
        <v>208.88119606653947</v>
      </c>
      <c r="AM111">
        <v>0.17760565702525838</v>
      </c>
      <c r="AN111">
        <v>73.986206468974089</v>
      </c>
      <c r="AO111">
        <v>1.5050793650793648</v>
      </c>
      <c r="AP111" t="b">
        <v>1</v>
      </c>
      <c r="AQ111" t="b">
        <v>1</v>
      </c>
    </row>
    <row r="112" spans="1:43" x14ac:dyDescent="0.25">
      <c r="A112" t="s">
        <v>244</v>
      </c>
      <c r="B112" t="s">
        <v>68</v>
      </c>
      <c r="D112">
        <v>12</v>
      </c>
      <c r="E112">
        <v>8</v>
      </c>
      <c r="F112" t="s">
        <v>66</v>
      </c>
      <c r="G112" t="s">
        <v>36</v>
      </c>
      <c r="H112">
        <v>10</v>
      </c>
      <c r="I112" t="str">
        <f>IF(Table1[[#This Row],[Ethanol Day]]&lt;9,"Early",IF(Table1[[#This Row],[Ethanol Day]]&gt;16,"Late","Mid"))</f>
        <v>Mid</v>
      </c>
      <c r="J112" t="s">
        <v>40</v>
      </c>
      <c r="K112" t="s">
        <v>62</v>
      </c>
      <c r="L112">
        <v>199</v>
      </c>
      <c r="M112">
        <v>8.7189930555555559</v>
      </c>
      <c r="N112">
        <f>Table1[[#This Row],[Hour4-Spk/sec]]-Table1[[#This Row],[Hour1-Spk/sec]]</f>
        <v>5.8055555555555589</v>
      </c>
      <c r="O112">
        <v>68.950495676405254</v>
      </c>
      <c r="P112">
        <v>5.0111111111111111</v>
      </c>
      <c r="Q112">
        <v>56.474469068895111</v>
      </c>
      <c r="R112">
        <v>8.1362500000000004</v>
      </c>
      <c r="S112">
        <v>66.441708811370361</v>
      </c>
      <c r="T112">
        <v>10.911944444444444</v>
      </c>
      <c r="U112">
        <v>75.456761760479381</v>
      </c>
      <c r="V112">
        <v>10.81666666666667</v>
      </c>
      <c r="W112">
        <v>77.204021074360426</v>
      </c>
      <c r="X112">
        <v>1.8736482789734099</v>
      </c>
      <c r="Y112">
        <v>0.11524313680000657</v>
      </c>
      <c r="Z112">
        <v>5.0111111111111111</v>
      </c>
      <c r="AA112">
        <v>3</v>
      </c>
      <c r="AB112">
        <v>8.1362500000000004</v>
      </c>
      <c r="AC112">
        <v>25</v>
      </c>
      <c r="AD112">
        <v>10.911944444444444</v>
      </c>
      <c r="AE112">
        <v>91</v>
      </c>
      <c r="AF112">
        <v>10.81666666666667</v>
      </c>
      <c r="AG112">
        <v>78</v>
      </c>
      <c r="AH112">
        <v>68.950495676405254</v>
      </c>
      <c r="AI112">
        <v>5.3005910092620807</v>
      </c>
      <c r="AJ112">
        <v>3.1241759699485044E-2</v>
      </c>
      <c r="AK112">
        <f>1/Table1[[#This Row],[Avg MeanISIinBurst]]</f>
        <v>32.008440293345032</v>
      </c>
      <c r="AL112">
        <v>205.80238701096991</v>
      </c>
      <c r="AM112">
        <v>0.15024251667229677</v>
      </c>
      <c r="AN112">
        <v>86.054424211227001</v>
      </c>
      <c r="AO112">
        <v>1.1513492063492066</v>
      </c>
      <c r="AP112" t="b">
        <v>1</v>
      </c>
      <c r="AQ112" t="b">
        <v>1</v>
      </c>
    </row>
    <row r="113" spans="1:43" x14ac:dyDescent="0.25">
      <c r="A113" t="s">
        <v>244</v>
      </c>
      <c r="B113" t="s">
        <v>68</v>
      </c>
      <c r="D113">
        <v>12</v>
      </c>
      <c r="E113">
        <v>9</v>
      </c>
      <c r="F113" t="s">
        <v>67</v>
      </c>
      <c r="G113" t="s">
        <v>36</v>
      </c>
      <c r="H113">
        <v>10</v>
      </c>
      <c r="I113" t="str">
        <f>IF(Table1[[#This Row],[Ethanol Day]]&lt;9,"Early",IF(Table1[[#This Row],[Ethanol Day]]&gt;16,"Late","Mid"))</f>
        <v>Mid</v>
      </c>
      <c r="J113" t="s">
        <v>40</v>
      </c>
      <c r="K113" t="s">
        <v>62</v>
      </c>
      <c r="L113">
        <v>199</v>
      </c>
      <c r="M113">
        <v>7.8779861111111114</v>
      </c>
      <c r="N113">
        <f>Table1[[#This Row],[Hour4-Spk/sec]]-Table1[[#This Row],[Hour1-Spk/sec]]</f>
        <v>-1.6027777777777805</v>
      </c>
      <c r="O113">
        <v>69.525718470435237</v>
      </c>
      <c r="P113">
        <v>8.7055555555555575</v>
      </c>
      <c r="Q113">
        <v>73.265635002051795</v>
      </c>
      <c r="R113">
        <v>7.1055555555555543</v>
      </c>
      <c r="S113">
        <v>65.539570759557307</v>
      </c>
      <c r="T113">
        <v>8.5980555555555558</v>
      </c>
      <c r="U113">
        <v>70.738412042062677</v>
      </c>
      <c r="V113">
        <v>7.102777777777777</v>
      </c>
      <c r="W113">
        <v>67.458676055126091</v>
      </c>
      <c r="X113">
        <v>1.4919309890576666</v>
      </c>
      <c r="Y113">
        <v>0.11687231188168282</v>
      </c>
      <c r="Z113">
        <v>8.7055555555555575</v>
      </c>
      <c r="AA113">
        <v>3</v>
      </c>
      <c r="AB113">
        <v>7.1055555555555543</v>
      </c>
      <c r="AC113">
        <v>25</v>
      </c>
      <c r="AD113">
        <v>8.5980555555555558</v>
      </c>
      <c r="AE113">
        <v>91</v>
      </c>
      <c r="AF113">
        <v>7.102777777777777</v>
      </c>
      <c r="AG113">
        <v>78</v>
      </c>
      <c r="AH113">
        <v>69.525718470435237</v>
      </c>
      <c r="AI113">
        <v>5.6809819794462975</v>
      </c>
      <c r="AJ113">
        <v>3.0634205024736703E-2</v>
      </c>
      <c r="AK113">
        <f>1/Table1[[#This Row],[Avg MeanISIinBurst]]</f>
        <v>32.643249569966436</v>
      </c>
      <c r="AL113">
        <v>193.48968937916243</v>
      </c>
      <c r="AM113">
        <v>0.15589486903449928</v>
      </c>
      <c r="AN113">
        <v>87.337184004454826</v>
      </c>
      <c r="AO113">
        <v>0.99375000000000002</v>
      </c>
      <c r="AP113" t="b">
        <v>1</v>
      </c>
      <c r="AQ113" t="b">
        <v>1</v>
      </c>
    </row>
    <row r="114" spans="1:43" x14ac:dyDescent="0.25">
      <c r="A114" t="s">
        <v>244</v>
      </c>
      <c r="B114" t="s">
        <v>68</v>
      </c>
      <c r="D114">
        <v>12</v>
      </c>
      <c r="E114">
        <v>10</v>
      </c>
      <c r="F114" t="s">
        <v>71</v>
      </c>
      <c r="G114" t="s">
        <v>36</v>
      </c>
      <c r="H114">
        <v>10</v>
      </c>
      <c r="I114" t="str">
        <f>IF(Table1[[#This Row],[Ethanol Day]]&lt;9,"Early",IF(Table1[[#This Row],[Ethanol Day]]&gt;16,"Late","Mid"))</f>
        <v>Mid</v>
      </c>
      <c r="J114" t="s">
        <v>37</v>
      </c>
      <c r="K114" t="s">
        <v>62</v>
      </c>
      <c r="L114">
        <v>199</v>
      </c>
      <c r="M114">
        <v>3.4994097222222225</v>
      </c>
      <c r="N114">
        <f>Table1[[#This Row],[Hour4-Spk/sec]]-Table1[[#This Row],[Hour1-Spk/sec]]</f>
        <v>3.5184722222222233</v>
      </c>
      <c r="O114">
        <v>45.734287783582907</v>
      </c>
      <c r="P114">
        <v>2.6654166666666668</v>
      </c>
      <c r="Q114">
        <v>49.583950777296153</v>
      </c>
      <c r="R114">
        <v>2.3931944444444446</v>
      </c>
      <c r="S114">
        <v>41.192626214493934</v>
      </c>
      <c r="T114">
        <v>2.7551388888888888</v>
      </c>
      <c r="U114">
        <v>41.506711842802957</v>
      </c>
      <c r="V114">
        <v>6.1838888888888901</v>
      </c>
      <c r="W114">
        <v>53.344315749608334</v>
      </c>
      <c r="X114">
        <v>1.5675301261774954</v>
      </c>
      <c r="Y114">
        <v>0.27454066821854034</v>
      </c>
      <c r="Z114">
        <v>2.6654166666666668</v>
      </c>
      <c r="AA114">
        <v>3</v>
      </c>
      <c r="AB114">
        <v>2.3931944444444446</v>
      </c>
      <c r="AC114">
        <v>25</v>
      </c>
      <c r="AD114">
        <v>2.7551388888888888</v>
      </c>
      <c r="AE114">
        <v>91</v>
      </c>
      <c r="AF114">
        <v>6.1838888888888901</v>
      </c>
      <c r="AG114">
        <v>78</v>
      </c>
      <c r="AH114">
        <v>45.734287783582907</v>
      </c>
      <c r="AI114">
        <v>3.4181134398884425</v>
      </c>
      <c r="AJ114">
        <v>2.5553463476244837E-2</v>
      </c>
      <c r="AK114">
        <f>1/Table1[[#This Row],[Avg MeanISIinBurst]]</f>
        <v>39.133638417728619</v>
      </c>
      <c r="AL114">
        <v>176.91327042929399</v>
      </c>
      <c r="AM114">
        <v>6.7556357528986061E-2</v>
      </c>
      <c r="AN114">
        <v>127.70107692446382</v>
      </c>
      <c r="AO114">
        <v>0.41918918918918913</v>
      </c>
      <c r="AP114" t="b">
        <v>1</v>
      </c>
      <c r="AQ114" t="b">
        <v>1</v>
      </c>
    </row>
    <row r="115" spans="1:43" x14ac:dyDescent="0.25">
      <c r="A115" t="s">
        <v>244</v>
      </c>
      <c r="B115" t="s">
        <v>68</v>
      </c>
      <c r="D115">
        <v>12</v>
      </c>
      <c r="E115">
        <v>13</v>
      </c>
      <c r="F115" t="s">
        <v>72</v>
      </c>
      <c r="G115" t="s">
        <v>36</v>
      </c>
      <c r="H115">
        <v>10</v>
      </c>
      <c r="I115" t="str">
        <f>IF(Table1[[#This Row],[Ethanol Day]]&lt;9,"Early",IF(Table1[[#This Row],[Ethanol Day]]&gt;16,"Late","Mid"))</f>
        <v>Mid</v>
      </c>
      <c r="J115" t="s">
        <v>40</v>
      </c>
      <c r="K115" t="s">
        <v>62</v>
      </c>
      <c r="L115">
        <v>199</v>
      </c>
      <c r="M115">
        <v>3.5877777777777777</v>
      </c>
      <c r="N115">
        <f>Table1[[#This Row],[Hour4-Spk/sec]]-Table1[[#This Row],[Hour1-Spk/sec]]</f>
        <v>-1.451388888888888</v>
      </c>
      <c r="O115">
        <v>38.212208121952131</v>
      </c>
      <c r="P115">
        <v>4.3308333333333326</v>
      </c>
      <c r="Q115">
        <v>41.997836980980622</v>
      </c>
      <c r="R115">
        <v>4.1661111111111104</v>
      </c>
      <c r="S115">
        <v>42.49506085818939</v>
      </c>
      <c r="T115">
        <v>2.9747222222222223</v>
      </c>
      <c r="U115">
        <v>32.756329928659369</v>
      </c>
      <c r="V115">
        <v>2.8794444444444447</v>
      </c>
      <c r="W115">
        <v>34.959781493879007</v>
      </c>
      <c r="X115">
        <v>1.340969275718203</v>
      </c>
      <c r="Y115">
        <v>0.27533267634651232</v>
      </c>
      <c r="Z115">
        <v>4.3308333333333326</v>
      </c>
      <c r="AA115">
        <v>3</v>
      </c>
      <c r="AB115">
        <v>4.1661111111111104</v>
      </c>
      <c r="AC115">
        <v>25</v>
      </c>
      <c r="AD115">
        <v>2.9747222222222223</v>
      </c>
      <c r="AE115">
        <v>91</v>
      </c>
      <c r="AF115">
        <v>2.8794444444444447</v>
      </c>
      <c r="AG115">
        <v>78</v>
      </c>
      <c r="AH115">
        <v>38.212208121952131</v>
      </c>
      <c r="AI115">
        <v>2.9361931879213428</v>
      </c>
      <c r="AJ115">
        <v>2.8454136824234075E-2</v>
      </c>
      <c r="AK115">
        <f>1/Table1[[#This Row],[Avg MeanISIinBurst]]</f>
        <v>35.14427466829045</v>
      </c>
      <c r="AL115">
        <v>128.60476732265951</v>
      </c>
      <c r="AM115">
        <v>6.1350468271647765E-2</v>
      </c>
      <c r="AN115">
        <v>112.62271902925076</v>
      </c>
      <c r="AO115">
        <v>0.49136363636363645</v>
      </c>
      <c r="AP115" t="b">
        <v>1</v>
      </c>
      <c r="AQ115" t="b">
        <v>1</v>
      </c>
    </row>
    <row r="116" spans="1:43" x14ac:dyDescent="0.25">
      <c r="A116" t="s">
        <v>244</v>
      </c>
      <c r="B116" t="s">
        <v>68</v>
      </c>
      <c r="D116">
        <v>12</v>
      </c>
      <c r="E116">
        <v>14</v>
      </c>
      <c r="F116" t="s">
        <v>73</v>
      </c>
      <c r="G116" t="s">
        <v>36</v>
      </c>
      <c r="H116">
        <v>10</v>
      </c>
      <c r="I116" t="str">
        <f>IF(Table1[[#This Row],[Ethanol Day]]&lt;9,"Early",IF(Table1[[#This Row],[Ethanol Day]]&gt;16,"Late","Mid"))</f>
        <v>Mid</v>
      </c>
      <c r="J116" t="s">
        <v>40</v>
      </c>
      <c r="K116" t="s">
        <v>62</v>
      </c>
      <c r="L116">
        <v>199</v>
      </c>
      <c r="M116">
        <v>2.5077777777777781</v>
      </c>
      <c r="N116">
        <f>Table1[[#This Row],[Hour4-Spk/sec]]-Table1[[#This Row],[Hour1-Spk/sec]]</f>
        <v>-0.67916666666666714</v>
      </c>
      <c r="O116">
        <v>39.461812322762526</v>
      </c>
      <c r="P116">
        <v>3.0400000000000005</v>
      </c>
      <c r="Q116">
        <v>45.470612895994975</v>
      </c>
      <c r="R116">
        <v>2.3383333333333334</v>
      </c>
      <c r="S116">
        <v>36.512011571025262</v>
      </c>
      <c r="T116">
        <v>2.2919444444444443</v>
      </c>
      <c r="U116">
        <v>39.325494132622289</v>
      </c>
      <c r="V116">
        <v>2.3608333333333333</v>
      </c>
      <c r="W116">
        <v>35.222001376302856</v>
      </c>
      <c r="X116">
        <v>1.4593950601288235</v>
      </c>
      <c r="Y116">
        <v>0.37595049223144927</v>
      </c>
      <c r="Z116">
        <v>3.0400000000000005</v>
      </c>
      <c r="AA116">
        <v>3</v>
      </c>
      <c r="AB116">
        <v>2.3383333333333334</v>
      </c>
      <c r="AC116">
        <v>25</v>
      </c>
      <c r="AD116">
        <v>2.2919444444444443</v>
      </c>
      <c r="AE116">
        <v>91</v>
      </c>
      <c r="AF116">
        <v>2.3608333333333333</v>
      </c>
      <c r="AG116">
        <v>78</v>
      </c>
      <c r="AH116">
        <v>39.461812322762526</v>
      </c>
      <c r="AI116">
        <v>3.0757018974406192</v>
      </c>
      <c r="AJ116">
        <v>2.7180191695297583E-2</v>
      </c>
      <c r="AK116">
        <f>1/Table1[[#This Row],[Avg MeanISIinBurst]]</f>
        <v>36.791499162715951</v>
      </c>
      <c r="AL116">
        <v>144.27661413453956</v>
      </c>
      <c r="AM116">
        <v>6.4751397487532586E-2</v>
      </c>
      <c r="AN116">
        <v>124.79608737676084</v>
      </c>
      <c r="AO116">
        <v>0.3327906976744186</v>
      </c>
      <c r="AP116" t="b">
        <v>1</v>
      </c>
      <c r="AQ116" t="b">
        <v>1</v>
      </c>
    </row>
    <row r="117" spans="1:43" x14ac:dyDescent="0.25">
      <c r="A117" t="s">
        <v>244</v>
      </c>
      <c r="B117" t="s">
        <v>68</v>
      </c>
      <c r="D117">
        <v>12</v>
      </c>
      <c r="E117">
        <v>15</v>
      </c>
      <c r="F117" t="s">
        <v>74</v>
      </c>
      <c r="G117" t="s">
        <v>36</v>
      </c>
      <c r="H117">
        <v>10</v>
      </c>
      <c r="I117" t="str">
        <f>IF(Table1[[#This Row],[Ethanol Day]]&lt;9,"Early",IF(Table1[[#This Row],[Ethanol Day]]&gt;16,"Late","Mid"))</f>
        <v>Mid</v>
      </c>
      <c r="J117" t="s">
        <v>40</v>
      </c>
      <c r="K117" t="s">
        <v>62</v>
      </c>
      <c r="L117">
        <v>199</v>
      </c>
      <c r="M117">
        <v>0.62597222222222215</v>
      </c>
      <c r="N117">
        <f>Table1[[#This Row],[Hour4-Spk/sec]]-Table1[[#This Row],[Hour1-Spk/sec]]</f>
        <v>-0.57041666666666657</v>
      </c>
      <c r="O117">
        <v>34.2526087272594</v>
      </c>
      <c r="P117">
        <v>1.0470833333333334</v>
      </c>
      <c r="Q117">
        <v>50.060249939591763</v>
      </c>
      <c r="R117">
        <v>0.49805555555555553</v>
      </c>
      <c r="S117">
        <v>29.334368271276034</v>
      </c>
      <c r="T117">
        <v>0.48208333333333325</v>
      </c>
      <c r="U117">
        <v>32.326219498803582</v>
      </c>
      <c r="V117">
        <v>0.47666666666666674</v>
      </c>
      <c r="W117">
        <v>24.008018200885751</v>
      </c>
      <c r="X117">
        <v>2.3518930442743939</v>
      </c>
      <c r="Y117">
        <v>1.2537159527425408</v>
      </c>
      <c r="Z117">
        <v>1.0470833333333334</v>
      </c>
      <c r="AA117">
        <v>3</v>
      </c>
      <c r="AB117">
        <v>0.49805555555555553</v>
      </c>
      <c r="AC117">
        <v>25</v>
      </c>
      <c r="AD117">
        <v>0.48208333333333325</v>
      </c>
      <c r="AE117">
        <v>91</v>
      </c>
      <c r="AF117">
        <v>0.47666666666666674</v>
      </c>
      <c r="AG117">
        <v>78</v>
      </c>
      <c r="AH117">
        <v>34.2526087272594</v>
      </c>
      <c r="AI117">
        <v>2.950901443473005</v>
      </c>
      <c r="AJ117">
        <v>2.2086577723418509E-2</v>
      </c>
      <c r="AK117">
        <f>1/Table1[[#This Row],[Avg MeanISIinBurst]]</f>
        <v>45.276367055258859</v>
      </c>
      <c r="AL117">
        <v>168.61369507612719</v>
      </c>
      <c r="AM117">
        <v>4.6537203448514759E-2</v>
      </c>
      <c r="AN117">
        <v>152.28556386775611</v>
      </c>
      <c r="AO117">
        <v>9.0650406504065029E-2</v>
      </c>
      <c r="AP117" t="b">
        <v>1</v>
      </c>
      <c r="AQ117" t="b">
        <v>1</v>
      </c>
    </row>
    <row r="118" spans="1:43" x14ac:dyDescent="0.25">
      <c r="A118" t="s">
        <v>244</v>
      </c>
      <c r="B118" t="s">
        <v>68</v>
      </c>
      <c r="D118">
        <v>12</v>
      </c>
      <c r="E118">
        <v>16</v>
      </c>
      <c r="F118" t="s">
        <v>75</v>
      </c>
      <c r="G118" t="s">
        <v>36</v>
      </c>
      <c r="H118">
        <v>10</v>
      </c>
      <c r="I118" t="str">
        <f>IF(Table1[[#This Row],[Ethanol Day]]&lt;9,"Early",IF(Table1[[#This Row],[Ethanol Day]]&gt;16,"Late","Mid"))</f>
        <v>Mid</v>
      </c>
      <c r="J118" t="s">
        <v>37</v>
      </c>
      <c r="K118" t="s">
        <v>62</v>
      </c>
      <c r="L118">
        <v>199</v>
      </c>
      <c r="M118">
        <v>0.92663194444444452</v>
      </c>
      <c r="N118">
        <f>Table1[[#This Row],[Hour4-Spk/sec]]-Table1[[#This Row],[Hour1-Spk/sec]]</f>
        <v>-0.62361111111111123</v>
      </c>
      <c r="O118">
        <v>15.224345812371251</v>
      </c>
      <c r="P118">
        <v>1.3708333333333333</v>
      </c>
      <c r="Q118">
        <v>20.855519016299027</v>
      </c>
      <c r="R118">
        <v>0.85166666666666657</v>
      </c>
      <c r="S118">
        <v>13.09292337808458</v>
      </c>
      <c r="T118">
        <v>0.7368055555555556</v>
      </c>
      <c r="U118">
        <v>14.212805699292671</v>
      </c>
      <c r="V118">
        <v>0.74722222222222212</v>
      </c>
      <c r="W118">
        <v>12.487314090152466</v>
      </c>
      <c r="X118">
        <v>1.4113634993312387</v>
      </c>
      <c r="Y118">
        <v>0.98502686192615474</v>
      </c>
      <c r="Z118">
        <v>1.3708333333333333</v>
      </c>
      <c r="AA118">
        <v>3</v>
      </c>
      <c r="AB118">
        <v>0.85166666666666657</v>
      </c>
      <c r="AC118">
        <v>25</v>
      </c>
      <c r="AD118">
        <v>0.7368055555555556</v>
      </c>
      <c r="AE118">
        <v>91</v>
      </c>
      <c r="AF118">
        <v>0.74722222222222212</v>
      </c>
      <c r="AG118">
        <v>78</v>
      </c>
      <c r="AH118">
        <v>15.224345812371251</v>
      </c>
      <c r="AI118">
        <v>2.2987319230289867</v>
      </c>
      <c r="AJ118">
        <v>2.6337715335222719E-2</v>
      </c>
      <c r="AK118">
        <f>1/Table1[[#This Row],[Avg MeanISIinBurst]]</f>
        <v>37.968365413329948</v>
      </c>
      <c r="AL118">
        <v>91.891402943911288</v>
      </c>
      <c r="AM118">
        <v>3.7180237724670072E-2</v>
      </c>
      <c r="AN118">
        <v>131.4338224284912</v>
      </c>
      <c r="AO118">
        <v>7.2403100775193782E-2</v>
      </c>
      <c r="AP118" t="b">
        <v>1</v>
      </c>
      <c r="AQ118" t="b">
        <v>1</v>
      </c>
    </row>
    <row r="119" spans="1:43" x14ac:dyDescent="0.25">
      <c r="A119" t="s">
        <v>244</v>
      </c>
      <c r="B119" t="s">
        <v>68</v>
      </c>
      <c r="D119">
        <v>12</v>
      </c>
      <c r="E119">
        <v>17</v>
      </c>
      <c r="F119" t="s">
        <v>76</v>
      </c>
      <c r="G119" t="s">
        <v>36</v>
      </c>
      <c r="H119">
        <v>10</v>
      </c>
      <c r="I119" t="str">
        <f>IF(Table1[[#This Row],[Ethanol Day]]&lt;9,"Early",IF(Table1[[#This Row],[Ethanol Day]]&gt;16,"Late","Mid"))</f>
        <v>Mid</v>
      </c>
      <c r="J119" t="s">
        <v>40</v>
      </c>
      <c r="K119" t="s">
        <v>62</v>
      </c>
      <c r="L119">
        <v>199</v>
      </c>
      <c r="M119">
        <v>3.0737847222222223</v>
      </c>
      <c r="N119">
        <f>Table1[[#This Row],[Hour4-Spk/sec]]-Table1[[#This Row],[Hour1-Spk/sec]]</f>
        <v>-2.603472222222222</v>
      </c>
      <c r="O119">
        <v>36.371281104094443</v>
      </c>
      <c r="P119">
        <v>4.4922222222222219</v>
      </c>
      <c r="Q119">
        <v>46.183444773826132</v>
      </c>
      <c r="R119">
        <v>4.1213888888888892</v>
      </c>
      <c r="S119">
        <v>42.293213924074685</v>
      </c>
      <c r="T119">
        <v>1.7927777777777776</v>
      </c>
      <c r="U119">
        <v>27.31351200708086</v>
      </c>
      <c r="V119">
        <v>1.8887499999999999</v>
      </c>
      <c r="W119">
        <v>26.463092458606269</v>
      </c>
      <c r="X119">
        <v>1.4105453196346784</v>
      </c>
      <c r="Y119">
        <v>0.32134471469786824</v>
      </c>
      <c r="Z119">
        <v>4.4922222222222219</v>
      </c>
      <c r="AA119">
        <v>3</v>
      </c>
      <c r="AB119">
        <v>4.1213888888888892</v>
      </c>
      <c r="AC119">
        <v>25</v>
      </c>
      <c r="AD119">
        <v>1.7927777777777776</v>
      </c>
      <c r="AE119">
        <v>91</v>
      </c>
      <c r="AF119">
        <v>1.8887499999999999</v>
      </c>
      <c r="AG119">
        <v>78</v>
      </c>
      <c r="AH119">
        <v>36.371281104094443</v>
      </c>
      <c r="AI119">
        <v>2.8427252916814485</v>
      </c>
      <c r="AJ119">
        <v>2.8111198825420979E-2</v>
      </c>
      <c r="AK119">
        <f>1/Table1[[#This Row],[Avg MeanISIinBurst]]</f>
        <v>35.573011532176253</v>
      </c>
      <c r="AL119">
        <v>123.2473827711855</v>
      </c>
      <c r="AM119">
        <v>5.8285282814774721E-2</v>
      </c>
      <c r="AN119">
        <v>114.38543702973799</v>
      </c>
      <c r="AO119">
        <v>0.42893939393939373</v>
      </c>
      <c r="AP119" t="b">
        <v>1</v>
      </c>
      <c r="AQ119" t="b">
        <v>1</v>
      </c>
    </row>
    <row r="120" spans="1:43" x14ac:dyDescent="0.25">
      <c r="A120" t="s">
        <v>242</v>
      </c>
      <c r="B120" t="s">
        <v>104</v>
      </c>
      <c r="C120" t="s">
        <v>135</v>
      </c>
      <c r="D120">
        <v>23</v>
      </c>
      <c r="E120">
        <v>2</v>
      </c>
      <c r="F120" t="s">
        <v>78</v>
      </c>
      <c r="G120" t="s">
        <v>36</v>
      </c>
      <c r="H120">
        <v>9</v>
      </c>
      <c r="I120" t="str">
        <f>IF(Table1[[#This Row],[Ethanol Day]]&lt;9,"Early",IF(Table1[[#This Row],[Ethanol Day]]&gt;16,"Late","Mid"))</f>
        <v>Mid</v>
      </c>
      <c r="J120" t="s">
        <v>37</v>
      </c>
      <c r="K120" t="s">
        <v>37</v>
      </c>
      <c r="L120">
        <v>1109</v>
      </c>
      <c r="M120">
        <v>1.1382986111111113</v>
      </c>
      <c r="N120">
        <f>Table1[[#This Row],[Hour4-Spk/sec]]-Table1[[#This Row],[Hour1-Spk/sec]]</f>
        <v>0.47666666666666679</v>
      </c>
      <c r="O120">
        <v>15.503795559551566</v>
      </c>
      <c r="P120">
        <v>0.9522222222222223</v>
      </c>
      <c r="Q120">
        <v>12.193206298322895</v>
      </c>
      <c r="R120">
        <v>0.93583333333333341</v>
      </c>
      <c r="S120">
        <v>13.571989063123</v>
      </c>
      <c r="T120">
        <v>1.2362500000000001</v>
      </c>
      <c r="U120">
        <v>17.102091323739458</v>
      </c>
      <c r="V120">
        <v>1.4288888888888891</v>
      </c>
      <c r="W120">
        <v>19.14789555302092</v>
      </c>
      <c r="X120">
        <v>1.2616021841344451</v>
      </c>
      <c r="Y120">
        <v>0.85322777433937891</v>
      </c>
      <c r="Z120">
        <v>0.9522222222222223</v>
      </c>
      <c r="AA120">
        <v>165</v>
      </c>
      <c r="AB120">
        <v>0.93583333333333341</v>
      </c>
      <c r="AC120">
        <v>130</v>
      </c>
      <c r="AD120">
        <v>1.2362500000000001</v>
      </c>
      <c r="AE120">
        <v>300</v>
      </c>
      <c r="AF120">
        <v>1.4288888888888891</v>
      </c>
      <c r="AG120">
        <v>463</v>
      </c>
      <c r="AH120">
        <v>15.503795559551566</v>
      </c>
      <c r="AI120" s="1">
        <v>2.2337794527714894</v>
      </c>
      <c r="AJ120">
        <v>2.7417627815064877E-2</v>
      </c>
      <c r="AK120">
        <f>1/Table1[[#This Row],[Avg MeanISIinBurst]]</f>
        <v>36.472885500712081</v>
      </c>
      <c r="AL120">
        <v>78.222444670863482</v>
      </c>
      <c r="AM120">
        <v>3.6414898693466452E-2</v>
      </c>
      <c r="AN120">
        <v>125.34590610776877</v>
      </c>
      <c r="AO120">
        <v>8.618055555555558E-2</v>
      </c>
      <c r="AP120" t="b">
        <v>1</v>
      </c>
      <c r="AQ120" t="b">
        <v>1</v>
      </c>
    </row>
    <row r="121" spans="1:43" x14ac:dyDescent="0.25">
      <c r="A121" t="s">
        <v>244</v>
      </c>
      <c r="B121" t="s">
        <v>60</v>
      </c>
      <c r="D121">
        <v>11</v>
      </c>
      <c r="E121">
        <v>2</v>
      </c>
      <c r="F121" t="s">
        <v>63</v>
      </c>
      <c r="G121" t="s">
        <v>36</v>
      </c>
      <c r="H121">
        <v>25</v>
      </c>
      <c r="I121" t="str">
        <f>IF(Table1[[#This Row],[Ethanol Day]]&lt;9,"Early",IF(Table1[[#This Row],[Ethanol Day]]&gt;16,"Late","Mid"))</f>
        <v>Late</v>
      </c>
      <c r="J121" t="s">
        <v>37</v>
      </c>
      <c r="K121" t="s">
        <v>62</v>
      </c>
      <c r="L121">
        <v>687</v>
      </c>
      <c r="M121">
        <v>1.1156944444444443</v>
      </c>
      <c r="N121">
        <f>Table1[[#This Row],[Hour4-Spk/sec]]-Table1[[#This Row],[Hour1-Spk/sec]]</f>
        <v>0.5294444444444445</v>
      </c>
      <c r="O121">
        <v>16.875549723388502</v>
      </c>
      <c r="P121">
        <v>0.62861111111111112</v>
      </c>
      <c r="Q121">
        <v>15.109605858807219</v>
      </c>
      <c r="R121">
        <v>1.2058333333333333</v>
      </c>
      <c r="S121">
        <v>16.035107994687586</v>
      </c>
      <c r="T121">
        <v>1.4702777777777776</v>
      </c>
      <c r="U121">
        <v>17.819340171029662</v>
      </c>
      <c r="V121">
        <v>1.1580555555555556</v>
      </c>
      <c r="W121">
        <v>19.159332009674834</v>
      </c>
      <c r="X121">
        <v>1.4540617435207785</v>
      </c>
      <c r="Y121">
        <v>0.80378633278797795</v>
      </c>
      <c r="Z121">
        <v>0.62861111111111112</v>
      </c>
      <c r="AA121">
        <v>30</v>
      </c>
      <c r="AB121">
        <v>1.2058333333333333</v>
      </c>
      <c r="AC121">
        <v>195</v>
      </c>
      <c r="AD121">
        <v>1.4702777777777776</v>
      </c>
      <c r="AE121">
        <v>198</v>
      </c>
      <c r="AF121">
        <v>1.1580555555555556</v>
      </c>
      <c r="AG121">
        <v>232</v>
      </c>
      <c r="AH121">
        <v>16.875549723388502</v>
      </c>
      <c r="AI121">
        <v>2.3436210774193706</v>
      </c>
      <c r="AJ121">
        <v>2.6015525075482871E-2</v>
      </c>
      <c r="AK121">
        <f>1/Table1[[#This Row],[Avg MeanISIinBurst]]</f>
        <v>38.438586078833509</v>
      </c>
      <c r="AL121">
        <v>99.795134182383038</v>
      </c>
      <c r="AM121">
        <v>3.6982111039667705E-2</v>
      </c>
      <c r="AN121">
        <v>135.59954933839549</v>
      </c>
      <c r="AO121">
        <v>9.1666666666666688E-2</v>
      </c>
      <c r="AP121" t="b">
        <v>1</v>
      </c>
      <c r="AQ121" t="b">
        <v>1</v>
      </c>
    </row>
    <row r="122" spans="1:43" x14ac:dyDescent="0.25">
      <c r="A122" t="s">
        <v>244</v>
      </c>
      <c r="B122" t="s">
        <v>60</v>
      </c>
      <c r="D122">
        <v>11</v>
      </c>
      <c r="E122">
        <v>3</v>
      </c>
      <c r="F122" t="s">
        <v>64</v>
      </c>
      <c r="G122" t="s">
        <v>36</v>
      </c>
      <c r="H122">
        <v>25</v>
      </c>
      <c r="I122" t="str">
        <f>IF(Table1[[#This Row],[Ethanol Day]]&lt;9,"Early",IF(Table1[[#This Row],[Ethanol Day]]&gt;16,"Late","Mid"))</f>
        <v>Late</v>
      </c>
      <c r="J122" t="s">
        <v>40</v>
      </c>
      <c r="K122" t="s">
        <v>62</v>
      </c>
      <c r="L122">
        <v>687</v>
      </c>
      <c r="M122">
        <v>6.5586458333333342</v>
      </c>
      <c r="N122">
        <f>Table1[[#This Row],[Hour4-Spk/sec]]-Table1[[#This Row],[Hour1-Spk/sec]]</f>
        <v>-2.1651388888888885</v>
      </c>
      <c r="O122">
        <v>56.642988555797345</v>
      </c>
      <c r="P122">
        <v>7.9722222222222223</v>
      </c>
      <c r="Q122">
        <v>63.033453452546198</v>
      </c>
      <c r="R122">
        <v>6.2647222222222227</v>
      </c>
      <c r="S122">
        <v>55.632919210240502</v>
      </c>
      <c r="T122">
        <v>6.1905555555555551</v>
      </c>
      <c r="U122">
        <v>52.554166748864048</v>
      </c>
      <c r="V122">
        <v>5.8070833333333338</v>
      </c>
      <c r="W122">
        <v>55.821822388043316</v>
      </c>
      <c r="X122">
        <v>1.1664512308290287</v>
      </c>
      <c r="Y122">
        <v>0.13808249906320258</v>
      </c>
      <c r="Z122">
        <v>7.9722222222222223</v>
      </c>
      <c r="AA122">
        <v>30</v>
      </c>
      <c r="AB122">
        <v>6.2647222222222227</v>
      </c>
      <c r="AC122">
        <v>195</v>
      </c>
      <c r="AD122">
        <v>6.1905555555555551</v>
      </c>
      <c r="AE122">
        <v>198</v>
      </c>
      <c r="AF122">
        <v>5.8070833333333338</v>
      </c>
      <c r="AG122">
        <v>232</v>
      </c>
      <c r="AH122">
        <v>56.642988555797345</v>
      </c>
      <c r="AI122">
        <v>3.7821892973941051</v>
      </c>
      <c r="AJ122">
        <v>3.1679203877376903E-2</v>
      </c>
      <c r="AK122">
        <f>1/Table1[[#This Row],[Avg MeanISIinBurst]]</f>
        <v>31.566449834748873</v>
      </c>
      <c r="AL122">
        <v>127.02674924665179</v>
      </c>
      <c r="AM122">
        <v>0.10092922491440019</v>
      </c>
      <c r="AN122">
        <v>91.927247625267199</v>
      </c>
      <c r="AO122">
        <v>1.0241228070175439</v>
      </c>
      <c r="AP122" t="b">
        <v>1</v>
      </c>
      <c r="AQ122" t="b">
        <v>1</v>
      </c>
    </row>
    <row r="123" spans="1:43" x14ac:dyDescent="0.25">
      <c r="A123" t="s">
        <v>244</v>
      </c>
      <c r="B123" t="s">
        <v>60</v>
      </c>
      <c r="D123">
        <v>11</v>
      </c>
      <c r="E123">
        <v>5</v>
      </c>
      <c r="F123" t="s">
        <v>65</v>
      </c>
      <c r="G123" t="s">
        <v>36</v>
      </c>
      <c r="H123">
        <v>25</v>
      </c>
      <c r="I123" t="str">
        <f>IF(Table1[[#This Row],[Ethanol Day]]&lt;9,"Early",IF(Table1[[#This Row],[Ethanol Day]]&gt;16,"Late","Mid"))</f>
        <v>Late</v>
      </c>
      <c r="J123" t="s">
        <v>40</v>
      </c>
      <c r="K123" t="s">
        <v>62</v>
      </c>
      <c r="L123">
        <v>687</v>
      </c>
      <c r="M123">
        <v>2.3288194444444446</v>
      </c>
      <c r="N123">
        <f>Table1[[#This Row],[Hour4-Spk/sec]]-Table1[[#This Row],[Hour1-Spk/sec]]</f>
        <v>-0.82513888888888864</v>
      </c>
      <c r="O123">
        <v>29.096502988298344</v>
      </c>
      <c r="P123">
        <v>2.7509722222222219</v>
      </c>
      <c r="Q123">
        <v>31.930028115095833</v>
      </c>
      <c r="R123">
        <v>2.4151388888888889</v>
      </c>
      <c r="S123">
        <v>28.738053564390533</v>
      </c>
      <c r="T123">
        <v>2.223333333333334</v>
      </c>
      <c r="U123">
        <v>26.698043714345886</v>
      </c>
      <c r="V123">
        <v>1.9258333333333333</v>
      </c>
      <c r="W123">
        <v>29.246156629765256</v>
      </c>
      <c r="X123">
        <v>1.1897024177347972</v>
      </c>
      <c r="Y123">
        <v>0.39217372867575317</v>
      </c>
      <c r="Z123">
        <v>2.7509722222222219</v>
      </c>
      <c r="AA123">
        <v>30</v>
      </c>
      <c r="AB123">
        <v>2.4151388888888889</v>
      </c>
      <c r="AC123">
        <v>195</v>
      </c>
      <c r="AD123">
        <v>2.223333333333334</v>
      </c>
      <c r="AE123">
        <v>198</v>
      </c>
      <c r="AF123">
        <v>1.9258333333333333</v>
      </c>
      <c r="AG123">
        <v>232</v>
      </c>
      <c r="AH123">
        <v>29.096502988298344</v>
      </c>
      <c r="AI123">
        <v>2.6068617142225814</v>
      </c>
      <c r="AJ123">
        <v>2.7788602383759388E-2</v>
      </c>
      <c r="AK123">
        <f>1/Table1[[#This Row],[Avg MeanISIinBurst]]</f>
        <v>35.985976775299584</v>
      </c>
      <c r="AL123">
        <v>104.54876662512845</v>
      </c>
      <c r="AM123">
        <v>5.0250350792359441E-2</v>
      </c>
      <c r="AN123">
        <v>123.44194756498071</v>
      </c>
      <c r="AO123">
        <v>0.27666666666666662</v>
      </c>
      <c r="AP123" t="b">
        <v>1</v>
      </c>
      <c r="AQ123" t="b">
        <v>1</v>
      </c>
    </row>
    <row r="124" spans="1:43" x14ac:dyDescent="0.25">
      <c r="A124" t="s">
        <v>244</v>
      </c>
      <c r="B124" t="s">
        <v>60</v>
      </c>
      <c r="D124">
        <v>11</v>
      </c>
      <c r="E124">
        <v>7</v>
      </c>
      <c r="F124" t="s">
        <v>66</v>
      </c>
      <c r="G124" t="s">
        <v>36</v>
      </c>
      <c r="H124">
        <v>25</v>
      </c>
      <c r="I124" t="str">
        <f>IF(Table1[[#This Row],[Ethanol Day]]&lt;9,"Early",IF(Table1[[#This Row],[Ethanol Day]]&gt;16,"Late","Mid"))</f>
        <v>Late</v>
      </c>
      <c r="J124" t="s">
        <v>42</v>
      </c>
      <c r="K124" t="s">
        <v>62</v>
      </c>
      <c r="L124">
        <v>687</v>
      </c>
      <c r="M124">
        <v>2.3263888888888888</v>
      </c>
      <c r="N124">
        <f>Table1[[#This Row],[Hour4-Spk/sec]]-Table1[[#This Row],[Hour1-Spk/sec]]</f>
        <v>3.1747222222222229</v>
      </c>
      <c r="O124">
        <v>35.545833985682954</v>
      </c>
      <c r="P124">
        <v>1.0552777777777778</v>
      </c>
      <c r="Q124">
        <v>30.333464256601804</v>
      </c>
      <c r="R124">
        <v>1.4794444444444446</v>
      </c>
      <c r="S124">
        <v>30.945497664508284</v>
      </c>
      <c r="T124">
        <v>2.5408333333333331</v>
      </c>
      <c r="U124">
        <v>36.092616695704585</v>
      </c>
      <c r="V124">
        <v>4.2300000000000004</v>
      </c>
      <c r="W124">
        <v>49.444718996034268</v>
      </c>
      <c r="X124">
        <v>2.0045003927184308</v>
      </c>
      <c r="Y124">
        <v>0.441961721092969</v>
      </c>
      <c r="Z124">
        <v>1.0552777777777778</v>
      </c>
      <c r="AA124">
        <v>30</v>
      </c>
      <c r="AB124">
        <v>1.4794444444444446</v>
      </c>
      <c r="AC124">
        <v>195</v>
      </c>
      <c r="AD124">
        <v>2.5408333333333331</v>
      </c>
      <c r="AE124">
        <v>198</v>
      </c>
      <c r="AF124">
        <v>4.2300000000000004</v>
      </c>
      <c r="AG124">
        <v>232</v>
      </c>
      <c r="AH124">
        <v>35.545833985682954</v>
      </c>
      <c r="AI124">
        <v>2.9685577175592344</v>
      </c>
      <c r="AJ124">
        <v>2.6502947377604183E-2</v>
      </c>
      <c r="AK124">
        <f>1/Table1[[#This Row],[Avg MeanISIinBurst]]</f>
        <v>37.731652474435023</v>
      </c>
      <c r="AL124">
        <v>121.76766508602536</v>
      </c>
      <c r="AM124">
        <v>6.0188965505637924E-2</v>
      </c>
      <c r="AN124">
        <v>125.83488559291055</v>
      </c>
      <c r="AO124">
        <v>0.288939393939394</v>
      </c>
      <c r="AP124" t="b">
        <v>1</v>
      </c>
      <c r="AQ124" t="b">
        <v>1</v>
      </c>
    </row>
    <row r="125" spans="1:43" x14ac:dyDescent="0.25">
      <c r="A125" t="s">
        <v>244</v>
      </c>
      <c r="B125" t="s">
        <v>60</v>
      </c>
      <c r="D125">
        <v>11</v>
      </c>
      <c r="E125">
        <v>8</v>
      </c>
      <c r="F125" t="s">
        <v>67</v>
      </c>
      <c r="G125" t="s">
        <v>36</v>
      </c>
      <c r="H125">
        <v>25</v>
      </c>
      <c r="I125" t="str">
        <f>IF(Table1[[#This Row],[Ethanol Day]]&lt;9,"Early",IF(Table1[[#This Row],[Ethanol Day]]&gt;16,"Late","Mid"))</f>
        <v>Late</v>
      </c>
      <c r="J125" t="s">
        <v>37</v>
      </c>
      <c r="K125" t="s">
        <v>62</v>
      </c>
      <c r="L125">
        <v>687</v>
      </c>
      <c r="M125">
        <v>2.1460416666666666</v>
      </c>
      <c r="N125">
        <f>Table1[[#This Row],[Hour4-Spk/sec]]-Table1[[#This Row],[Hour1-Spk/sec]]</f>
        <v>0.24805555555555592</v>
      </c>
      <c r="O125">
        <v>30.624056461041345</v>
      </c>
      <c r="P125">
        <v>1.9055555555555557</v>
      </c>
      <c r="Q125">
        <v>29.594371849485899</v>
      </c>
      <c r="R125">
        <v>2.4388888888888887</v>
      </c>
      <c r="S125">
        <v>32.608941181514602</v>
      </c>
      <c r="T125">
        <v>2.0861111111111108</v>
      </c>
      <c r="U125">
        <v>30.961448840599243</v>
      </c>
      <c r="V125">
        <v>2.1536111111111116</v>
      </c>
      <c r="W125">
        <v>28.685167728327833</v>
      </c>
      <c r="X125">
        <v>1.247736514567324</v>
      </c>
      <c r="Y125">
        <v>0.47697740453760973</v>
      </c>
      <c r="Z125">
        <v>1.9055555555555557</v>
      </c>
      <c r="AA125">
        <v>30</v>
      </c>
      <c r="AB125">
        <v>2.4388888888888887</v>
      </c>
      <c r="AC125">
        <v>195</v>
      </c>
      <c r="AD125">
        <v>2.0861111111111108</v>
      </c>
      <c r="AE125">
        <v>198</v>
      </c>
      <c r="AF125">
        <v>2.1536111111111116</v>
      </c>
      <c r="AG125">
        <v>232</v>
      </c>
      <c r="AH125">
        <v>30.624056461041345</v>
      </c>
      <c r="AI125">
        <v>2.6282427507153838</v>
      </c>
      <c r="AJ125">
        <v>2.7653160096099957E-2</v>
      </c>
      <c r="AK125">
        <f>1/Table1[[#This Row],[Avg MeanISIinBurst]]</f>
        <v>36.162232328052596</v>
      </c>
      <c r="AL125">
        <v>116.14622189851147</v>
      </c>
      <c r="AM125">
        <v>5.0741910301631617E-2</v>
      </c>
      <c r="AN125">
        <v>122.27081176628994</v>
      </c>
      <c r="AO125">
        <v>0.24704545454545454</v>
      </c>
      <c r="AP125" t="b">
        <v>1</v>
      </c>
      <c r="AQ125" t="b">
        <v>1</v>
      </c>
    </row>
    <row r="126" spans="1:43" x14ac:dyDescent="0.25">
      <c r="A126" t="s">
        <v>237</v>
      </c>
      <c r="B126" t="s">
        <v>107</v>
      </c>
      <c r="C126" t="s">
        <v>135</v>
      </c>
      <c r="D126">
        <v>24</v>
      </c>
      <c r="E126">
        <v>2</v>
      </c>
      <c r="F126" t="s">
        <v>65</v>
      </c>
      <c r="G126" t="s">
        <v>36</v>
      </c>
      <c r="H126">
        <v>9</v>
      </c>
      <c r="I126" t="str">
        <f>IF(Table1[[#This Row],[Ethanol Day]]&lt;9,"Early",IF(Table1[[#This Row],[Ethanol Day]]&gt;16,"Late","Mid"))</f>
        <v>Mid</v>
      </c>
      <c r="J126" t="s">
        <v>37</v>
      </c>
      <c r="K126" t="s">
        <v>38</v>
      </c>
      <c r="L126">
        <v>331</v>
      </c>
      <c r="M126">
        <v>1.3289236111111111</v>
      </c>
      <c r="N126">
        <f>Table1[[#This Row],[Hour4-Spk/sec]]-Table1[[#This Row],[Hour1-Spk/sec]]</f>
        <v>2.5694444444444464E-2</v>
      </c>
      <c r="O126">
        <v>15.716765268380845</v>
      </c>
      <c r="P126">
        <v>1.2341666666666666</v>
      </c>
      <c r="Q126">
        <v>13.789770202331324</v>
      </c>
      <c r="R126">
        <v>1.5755555555555556</v>
      </c>
      <c r="S126">
        <v>18.62060684825434</v>
      </c>
      <c r="T126">
        <v>1.2461111111111109</v>
      </c>
      <c r="U126">
        <v>13.856769284829397</v>
      </c>
      <c r="V126">
        <v>1.2598611111111111</v>
      </c>
      <c r="W126">
        <v>16.776544632053842</v>
      </c>
      <c r="X126">
        <v>2.1117425191310542</v>
      </c>
      <c r="Y126">
        <v>0.74122082935170752</v>
      </c>
      <c r="Z126">
        <v>1.2341666666666666</v>
      </c>
      <c r="AA126">
        <v>219</v>
      </c>
      <c r="AB126">
        <v>1.5755555555555556</v>
      </c>
      <c r="AC126">
        <v>80</v>
      </c>
      <c r="AD126">
        <v>1.2461111111111109</v>
      </c>
      <c r="AE126">
        <v>3</v>
      </c>
      <c r="AF126">
        <v>1.2598611111111111</v>
      </c>
      <c r="AG126">
        <v>27</v>
      </c>
      <c r="AH126">
        <v>15.716765268380845</v>
      </c>
      <c r="AI126">
        <v>2.2468154573286925</v>
      </c>
      <c r="AJ126">
        <v>2.7484797266649069E-2</v>
      </c>
      <c r="AK126">
        <f>1/Table1[[#This Row],[Avg MeanISIinBurst]]</f>
        <v>36.383750271042821</v>
      </c>
      <c r="AL126">
        <v>83.03836159782243</v>
      </c>
      <c r="AM126">
        <v>3.6921261802102118E-2</v>
      </c>
      <c r="AN126">
        <v>121.08567327365336</v>
      </c>
      <c r="AO126">
        <v>9.7826086956521716E-2</v>
      </c>
      <c r="AP126" t="b">
        <v>1</v>
      </c>
      <c r="AQ126" t="b">
        <v>1</v>
      </c>
    </row>
    <row r="127" spans="1:43" x14ac:dyDescent="0.25">
      <c r="A127" t="s">
        <v>245</v>
      </c>
      <c r="B127" t="s">
        <v>59</v>
      </c>
      <c r="D127">
        <v>9</v>
      </c>
      <c r="E127">
        <v>1</v>
      </c>
      <c r="F127" t="s">
        <v>35</v>
      </c>
      <c r="G127" t="s">
        <v>36</v>
      </c>
      <c r="H127">
        <v>21</v>
      </c>
      <c r="I127" t="str">
        <f>IF(Table1[[#This Row],[Ethanol Day]]&lt;9,"Early",IF(Table1[[#This Row],[Ethanol Day]]&gt;16,"Late","Mid"))</f>
        <v>Late</v>
      </c>
      <c r="J127" t="s">
        <v>37</v>
      </c>
      <c r="K127" t="s">
        <v>42</v>
      </c>
      <c r="L127">
        <v>880</v>
      </c>
      <c r="M127">
        <v>0.34635416666666663</v>
      </c>
      <c r="N127">
        <f>Table1[[#This Row],[Hour4-Spk/sec]]-Table1[[#This Row],[Hour1-Spk/sec]]</f>
        <v>-0.36416666666666664</v>
      </c>
      <c r="O127">
        <v>17.256203389757548</v>
      </c>
      <c r="P127">
        <v>0.55583333333333329</v>
      </c>
      <c r="Q127">
        <v>26.122620712706574</v>
      </c>
      <c r="R127">
        <v>0.33708333333333335</v>
      </c>
      <c r="S127">
        <v>14.934372054816798</v>
      </c>
      <c r="T127">
        <v>0.30083333333333329</v>
      </c>
      <c r="U127">
        <v>10.531147300315565</v>
      </c>
      <c r="V127">
        <v>0.19166666666666668</v>
      </c>
      <c r="W127">
        <v>13.815580286168522</v>
      </c>
      <c r="X127">
        <v>1.908670843146083</v>
      </c>
      <c r="Y127">
        <v>2.3461786675267233</v>
      </c>
      <c r="Z127">
        <v>0.55583333333333329</v>
      </c>
      <c r="AA127">
        <v>213</v>
      </c>
      <c r="AB127">
        <v>0.33708333333333335</v>
      </c>
      <c r="AC127">
        <v>170</v>
      </c>
      <c r="AD127">
        <v>0.30083333333333329</v>
      </c>
      <c r="AE127">
        <v>303</v>
      </c>
      <c r="AF127">
        <v>0.19166666666666668</v>
      </c>
      <c r="AG127">
        <v>64</v>
      </c>
      <c r="AH127">
        <v>17.256203389757548</v>
      </c>
      <c r="AI127">
        <v>2.856557387401041</v>
      </c>
      <c r="AJ127">
        <v>2.2153506314015796E-2</v>
      </c>
      <c r="AK127">
        <f>1/Table1[[#This Row],[Avg MeanISIinBurst]]</f>
        <v>45.139581329720833</v>
      </c>
      <c r="AL127">
        <v>148.19450589455707</v>
      </c>
      <c r="AM127">
        <v>5.0566233669979303E-2</v>
      </c>
      <c r="AN127">
        <v>167.73755583911793</v>
      </c>
      <c r="AO127">
        <v>2.7499999999999993E-2</v>
      </c>
      <c r="AP127" t="b">
        <v>1</v>
      </c>
      <c r="AQ127" t="b">
        <v>1</v>
      </c>
    </row>
    <row r="128" spans="1:43" x14ac:dyDescent="0.25">
      <c r="A128" t="s">
        <v>245</v>
      </c>
      <c r="B128" t="s">
        <v>59</v>
      </c>
      <c r="D128">
        <v>9</v>
      </c>
      <c r="E128">
        <v>13</v>
      </c>
      <c r="F128" t="s">
        <v>57</v>
      </c>
      <c r="G128" t="s">
        <v>36</v>
      </c>
      <c r="H128">
        <v>21</v>
      </c>
      <c r="I128" t="str">
        <f>IF(Table1[[#This Row],[Ethanol Day]]&lt;9,"Early",IF(Table1[[#This Row],[Ethanol Day]]&gt;16,"Late","Mid"))</f>
        <v>Late</v>
      </c>
      <c r="J128" t="s">
        <v>37</v>
      </c>
      <c r="K128" t="s">
        <v>38</v>
      </c>
      <c r="L128">
        <v>880</v>
      </c>
      <c r="M128">
        <v>0.88510416666666669</v>
      </c>
      <c r="N128">
        <f>Table1[[#This Row],[Hour4-Spk/sec]]-Table1[[#This Row],[Hour1-Spk/sec]]</f>
        <v>0.59472222222222237</v>
      </c>
      <c r="O128">
        <v>11.185541101572912</v>
      </c>
      <c r="P128">
        <v>0.35888888888888887</v>
      </c>
      <c r="Q128">
        <v>6.2534624266392758</v>
      </c>
      <c r="R128">
        <v>1.0273611111111109</v>
      </c>
      <c r="S128">
        <v>11.321421104697306</v>
      </c>
      <c r="T128">
        <v>1.2005555555555556</v>
      </c>
      <c r="U128">
        <v>14.905546730397274</v>
      </c>
      <c r="V128">
        <v>0.9536111111111113</v>
      </c>
      <c r="W128">
        <v>12.247554157931518</v>
      </c>
      <c r="X128">
        <v>2.8221032924004747</v>
      </c>
      <c r="Y128">
        <v>1.1844218584317738</v>
      </c>
      <c r="Z128">
        <v>0.35888888888888887</v>
      </c>
      <c r="AA128">
        <v>213</v>
      </c>
      <c r="AB128">
        <v>1.0273611111111109</v>
      </c>
      <c r="AC128">
        <v>170</v>
      </c>
      <c r="AD128">
        <v>1.2005555555555556</v>
      </c>
      <c r="AE128">
        <v>303</v>
      </c>
      <c r="AF128">
        <v>0.9536111111111113</v>
      </c>
      <c r="AG128">
        <v>64</v>
      </c>
      <c r="AH128">
        <v>11.185541101572912</v>
      </c>
      <c r="AI128">
        <v>2.2087222261715782</v>
      </c>
      <c r="AJ128">
        <v>2.778219319849487E-2</v>
      </c>
      <c r="AK128">
        <f>1/Table1[[#This Row],[Avg MeanISIinBurst]]</f>
        <v>35.994278524208667</v>
      </c>
      <c r="AL128">
        <v>70.767587806034996</v>
      </c>
      <c r="AM128">
        <v>3.6004537403419835E-2</v>
      </c>
      <c r="AN128">
        <v>122.25618988101932</v>
      </c>
      <c r="AO128">
        <v>5.212962962962963E-2</v>
      </c>
      <c r="AP128" t="b">
        <v>1</v>
      </c>
      <c r="AQ128" t="b">
        <v>1</v>
      </c>
    </row>
    <row r="129" spans="1:43" x14ac:dyDescent="0.25">
      <c r="A129" t="s">
        <v>246</v>
      </c>
      <c r="B129" t="s">
        <v>53</v>
      </c>
      <c r="C129" t="s">
        <v>135</v>
      </c>
      <c r="D129">
        <v>6</v>
      </c>
      <c r="E129">
        <v>1</v>
      </c>
      <c r="F129" t="s">
        <v>35</v>
      </c>
      <c r="G129" t="s">
        <v>36</v>
      </c>
      <c r="H129">
        <v>22</v>
      </c>
      <c r="I129" t="str">
        <f>IF(Table1[[#This Row],[Ethanol Day]]&lt;9,"Early",IF(Table1[[#This Row],[Ethanol Day]]&gt;16,"Late","Mid"))</f>
        <v>Late</v>
      </c>
      <c r="J129" t="s">
        <v>37</v>
      </c>
      <c r="K129" t="s">
        <v>37</v>
      </c>
      <c r="L129">
        <v>778</v>
      </c>
      <c r="M129">
        <v>6.4618055555555567E-2</v>
      </c>
      <c r="N129">
        <f>Table1[[#This Row],[Hour4-Spk/sec]]-Table1[[#This Row],[Hour1-Spk/sec]]</f>
        <v>-5.8472222222222252E-2</v>
      </c>
      <c r="O129">
        <v>58.127180897923978</v>
      </c>
      <c r="P129">
        <v>0.10972222222222226</v>
      </c>
      <c r="Q129">
        <v>60.031763334580234</v>
      </c>
      <c r="R129">
        <v>5.6249999999999994E-2</v>
      </c>
      <c r="S129">
        <v>47.144668951120565</v>
      </c>
      <c r="T129">
        <v>4.1250000000000002E-2</v>
      </c>
      <c r="U129">
        <v>64.856809856809846</v>
      </c>
      <c r="V129">
        <v>5.1250000000000011E-2</v>
      </c>
      <c r="W129">
        <v>59.477071272203119</v>
      </c>
      <c r="X129">
        <v>1.9955676390666004</v>
      </c>
      <c r="Y129">
        <v>13.943663727359391</v>
      </c>
      <c r="Z129">
        <v>0.10972222222222226</v>
      </c>
      <c r="AA129">
        <v>91</v>
      </c>
      <c r="AB129">
        <v>5.6249999999999994E-2</v>
      </c>
      <c r="AC129">
        <v>121</v>
      </c>
      <c r="AD129">
        <v>4.1250000000000002E-2</v>
      </c>
      <c r="AE129">
        <v>171</v>
      </c>
      <c r="AF129">
        <v>5.1250000000000011E-2</v>
      </c>
      <c r="AG129">
        <v>210</v>
      </c>
      <c r="AH129">
        <v>58.127180897923978</v>
      </c>
      <c r="AI129" s="1">
        <v>2.7224867724867723</v>
      </c>
      <c r="AJ129">
        <v>9.818986863263825E-3</v>
      </c>
      <c r="AK129">
        <f>1/Table1[[#This Row],[Avg MeanISIinBurst]]</f>
        <v>101.84350116011873</v>
      </c>
      <c r="AL129">
        <v>202.88726605064363</v>
      </c>
      <c r="AM129">
        <v>2.5076528722565373E-2</v>
      </c>
      <c r="AN129">
        <v>316.50320737916587</v>
      </c>
      <c r="AO129">
        <v>1.3720930232558139E-2</v>
      </c>
      <c r="AP129" t="b">
        <v>1</v>
      </c>
      <c r="AQ129" t="b">
        <v>1</v>
      </c>
    </row>
    <row r="130" spans="1:43" x14ac:dyDescent="0.25">
      <c r="A130" t="s">
        <v>246</v>
      </c>
      <c r="B130" t="s">
        <v>53</v>
      </c>
      <c r="D130">
        <v>6</v>
      </c>
      <c r="E130">
        <v>8</v>
      </c>
      <c r="F130" t="s">
        <v>45</v>
      </c>
      <c r="G130" t="s">
        <v>36</v>
      </c>
      <c r="H130">
        <v>22</v>
      </c>
      <c r="I130" t="str">
        <f>IF(Table1[[#This Row],[Ethanol Day]]&lt;9,"Early",IF(Table1[[#This Row],[Ethanol Day]]&gt;16,"Late","Mid"))</f>
        <v>Late</v>
      </c>
      <c r="J130" t="s">
        <v>37</v>
      </c>
      <c r="K130" t="s">
        <v>37</v>
      </c>
      <c r="L130">
        <v>778</v>
      </c>
      <c r="M130">
        <v>1.3227083333333334</v>
      </c>
      <c r="N130">
        <f>Table1[[#This Row],[Hour4-Spk/sec]]-Table1[[#This Row],[Hour1-Spk/sec]]</f>
        <v>0.23402777777777772</v>
      </c>
      <c r="O130">
        <v>49.767587319804164</v>
      </c>
      <c r="P130">
        <v>1.1669444444444446</v>
      </c>
      <c r="Q130">
        <v>53.950739013710376</v>
      </c>
      <c r="R130">
        <v>1.7672222222222225</v>
      </c>
      <c r="S130">
        <v>54.501729020833388</v>
      </c>
      <c r="T130">
        <v>0.95569444444444462</v>
      </c>
      <c r="U130">
        <v>44.581730924720489</v>
      </c>
      <c r="V130">
        <v>1.4009722222222223</v>
      </c>
      <c r="W130">
        <v>45.663006619967227</v>
      </c>
      <c r="X130">
        <v>2.2022035894478873</v>
      </c>
      <c r="Y130">
        <v>0.69009781938429671</v>
      </c>
      <c r="Z130">
        <v>1.1669444444444446</v>
      </c>
      <c r="AA130">
        <v>91</v>
      </c>
      <c r="AB130">
        <v>1.7672222222222225</v>
      </c>
      <c r="AC130">
        <v>121</v>
      </c>
      <c r="AD130">
        <v>0.95569444444444462</v>
      </c>
      <c r="AE130">
        <v>171</v>
      </c>
      <c r="AF130">
        <v>1.4009722222222223</v>
      </c>
      <c r="AG130">
        <v>210</v>
      </c>
      <c r="AH130">
        <v>49.767587319804164</v>
      </c>
      <c r="AI130" s="1">
        <v>2.7352631762145232</v>
      </c>
      <c r="AJ130">
        <v>1.7960313513085847E-2</v>
      </c>
      <c r="AK130">
        <f>1/Table1[[#This Row],[Avg MeanISIinBurst]]</f>
        <v>55.678315374138769</v>
      </c>
      <c r="AL130">
        <v>175.08521010237112</v>
      </c>
      <c r="AM130">
        <v>4.0860911312224524E-2</v>
      </c>
      <c r="AN130">
        <v>238.24238751153771</v>
      </c>
      <c r="AO130">
        <v>0.23643410852713184</v>
      </c>
      <c r="AP130" t="b">
        <v>1</v>
      </c>
      <c r="AQ130" t="b">
        <v>1</v>
      </c>
    </row>
    <row r="131" spans="1:43" x14ac:dyDescent="0.25">
      <c r="A131" t="s">
        <v>246</v>
      </c>
      <c r="B131" t="s">
        <v>53</v>
      </c>
      <c r="D131">
        <v>6</v>
      </c>
      <c r="E131">
        <v>9</v>
      </c>
      <c r="F131" t="s">
        <v>55</v>
      </c>
      <c r="G131" t="s">
        <v>36</v>
      </c>
      <c r="H131">
        <v>22</v>
      </c>
      <c r="I131" t="str">
        <f>IF(Table1[[#This Row],[Ethanol Day]]&lt;9,"Early",IF(Table1[[#This Row],[Ethanol Day]]&gt;16,"Late","Mid"))</f>
        <v>Late</v>
      </c>
      <c r="J131" t="s">
        <v>38</v>
      </c>
      <c r="K131" t="s">
        <v>37</v>
      </c>
      <c r="L131">
        <v>778</v>
      </c>
      <c r="M131">
        <v>19.850972222222222</v>
      </c>
      <c r="N131">
        <f>Table1[[#This Row],[Hour4-Spk/sec]]-Table1[[#This Row],[Hour1-Spk/sec]]</f>
        <v>1.8655555555555594</v>
      </c>
      <c r="O131">
        <v>93.325380794989002</v>
      </c>
      <c r="P131">
        <v>18.898888888888887</v>
      </c>
      <c r="Q131">
        <v>92.130055585993375</v>
      </c>
      <c r="R131">
        <v>19.945833333333329</v>
      </c>
      <c r="S131">
        <v>93.53406721651568</v>
      </c>
      <c r="T131">
        <v>19.794722222222223</v>
      </c>
      <c r="U131">
        <v>93.287946854079337</v>
      </c>
      <c r="V131">
        <v>20.764444444444447</v>
      </c>
      <c r="W131">
        <v>94.346334028291949</v>
      </c>
      <c r="X131">
        <v>0.93955698840799862</v>
      </c>
      <c r="Y131">
        <v>5.036989016745385E-2</v>
      </c>
      <c r="Z131">
        <v>18.898888888888887</v>
      </c>
      <c r="AA131">
        <v>91</v>
      </c>
      <c r="AB131">
        <v>19.945833333333329</v>
      </c>
      <c r="AC131">
        <v>121</v>
      </c>
      <c r="AD131">
        <v>19.794722222222223</v>
      </c>
      <c r="AE131">
        <v>171</v>
      </c>
      <c r="AF131">
        <v>20.764444444444447</v>
      </c>
      <c r="AG131">
        <v>210</v>
      </c>
      <c r="AH131">
        <v>93.325380794989002</v>
      </c>
      <c r="AI131">
        <v>15.320403584243151</v>
      </c>
      <c r="AJ131">
        <v>3.6276222131575601E-2</v>
      </c>
      <c r="AK131">
        <f>1/Table1[[#This Row],[Avg MeanISIinBurst]]</f>
        <v>27.566266310007475</v>
      </c>
      <c r="AL131">
        <v>207.77595140893345</v>
      </c>
      <c r="AM131">
        <v>0.55419438822348732</v>
      </c>
      <c r="AN131">
        <v>45.653091847291556</v>
      </c>
      <c r="AO131">
        <v>1.2267375886524825</v>
      </c>
      <c r="AP131" t="b">
        <v>1</v>
      </c>
      <c r="AQ131" t="b">
        <v>1</v>
      </c>
    </row>
    <row r="132" spans="1:43" x14ac:dyDescent="0.25">
      <c r="A132" t="s">
        <v>246</v>
      </c>
      <c r="B132" t="s">
        <v>53</v>
      </c>
      <c r="D132">
        <v>6</v>
      </c>
      <c r="E132">
        <v>11</v>
      </c>
      <c r="F132" t="s">
        <v>56</v>
      </c>
      <c r="G132" t="s">
        <v>36</v>
      </c>
      <c r="H132">
        <v>22</v>
      </c>
      <c r="I132" t="str">
        <f>IF(Table1[[#This Row],[Ethanol Day]]&lt;9,"Early",IF(Table1[[#This Row],[Ethanol Day]]&gt;16,"Late","Mid"))</f>
        <v>Late</v>
      </c>
      <c r="J132" t="s">
        <v>38</v>
      </c>
      <c r="K132" t="s">
        <v>37</v>
      </c>
      <c r="L132">
        <v>778</v>
      </c>
      <c r="M132">
        <v>9.5471527777777769</v>
      </c>
      <c r="N132">
        <f>Table1[[#This Row],[Hour4-Spk/sec]]-Table1[[#This Row],[Hour1-Spk/sec]]</f>
        <v>2.6805555555555536</v>
      </c>
      <c r="O132">
        <v>66.625921791626254</v>
      </c>
      <c r="P132">
        <v>8.3566666666666674</v>
      </c>
      <c r="Q132">
        <v>62.250524375497093</v>
      </c>
      <c r="R132">
        <v>9.1752777777777776</v>
      </c>
      <c r="S132">
        <v>64.818245131588327</v>
      </c>
      <c r="T132">
        <v>9.6194444444444454</v>
      </c>
      <c r="U132">
        <v>67.047242467076828</v>
      </c>
      <c r="V132">
        <v>11.037222222222221</v>
      </c>
      <c r="W132">
        <v>72.387675192342783</v>
      </c>
      <c r="X132">
        <v>0.99589455175356623</v>
      </c>
      <c r="Y132">
        <v>0.10437262713975587</v>
      </c>
      <c r="Z132">
        <v>8.3566666666666674</v>
      </c>
      <c r="AA132">
        <v>91</v>
      </c>
      <c r="AB132">
        <v>9.1752777777777776</v>
      </c>
      <c r="AC132">
        <v>121</v>
      </c>
      <c r="AD132">
        <v>9.6194444444444454</v>
      </c>
      <c r="AE132">
        <v>171</v>
      </c>
      <c r="AF132">
        <v>11.037222222222221</v>
      </c>
      <c r="AG132">
        <v>210</v>
      </c>
      <c r="AH132">
        <v>66.625921791626254</v>
      </c>
      <c r="AI132">
        <v>4.2487413357812018</v>
      </c>
      <c r="AJ132">
        <v>3.5744162800744633E-2</v>
      </c>
      <c r="AK132">
        <f>1/Table1[[#This Row],[Avg MeanISIinBurst]]</f>
        <v>27.976595943077108</v>
      </c>
      <c r="AL132">
        <v>103.41771950958382</v>
      </c>
      <c r="AM132">
        <v>0.13662602767494175</v>
      </c>
      <c r="AN132">
        <v>75.069630238484734</v>
      </c>
      <c r="AO132">
        <v>1.4975694444444445</v>
      </c>
      <c r="AP132" t="b">
        <v>1</v>
      </c>
      <c r="AQ132" t="b">
        <v>1</v>
      </c>
    </row>
    <row r="133" spans="1:43" x14ac:dyDescent="0.25">
      <c r="A133" t="s">
        <v>246</v>
      </c>
      <c r="B133" t="s">
        <v>53</v>
      </c>
      <c r="D133">
        <v>6</v>
      </c>
      <c r="E133">
        <v>12</v>
      </c>
      <c r="F133" t="s">
        <v>46</v>
      </c>
      <c r="G133" t="s">
        <v>36</v>
      </c>
      <c r="H133">
        <v>22</v>
      </c>
      <c r="I133" t="str">
        <f>IF(Table1[[#This Row],[Ethanol Day]]&lt;9,"Early",IF(Table1[[#This Row],[Ethanol Day]]&gt;16,"Late","Mid"))</f>
        <v>Late</v>
      </c>
      <c r="J133" t="s">
        <v>38</v>
      </c>
      <c r="K133" t="s">
        <v>37</v>
      </c>
      <c r="L133">
        <v>778</v>
      </c>
      <c r="M133">
        <v>3.0169097222222221</v>
      </c>
      <c r="N133">
        <f>Table1[[#This Row],[Hour4-Spk/sec]]-Table1[[#This Row],[Hour1-Spk/sec]]</f>
        <v>1.1211111111111114</v>
      </c>
      <c r="O133">
        <v>26.723216855492321</v>
      </c>
      <c r="P133">
        <v>2.4661111111111107</v>
      </c>
      <c r="Q133">
        <v>23.841095371823243</v>
      </c>
      <c r="R133">
        <v>3.0511111111111116</v>
      </c>
      <c r="S133">
        <v>27.531538344875027</v>
      </c>
      <c r="T133">
        <v>2.9631944444444449</v>
      </c>
      <c r="U133">
        <v>25.190449148893773</v>
      </c>
      <c r="V133">
        <v>3.5872222222222221</v>
      </c>
      <c r="W133">
        <v>30.202053914160704</v>
      </c>
      <c r="X133">
        <v>1.0764856953906188</v>
      </c>
      <c r="Y133">
        <v>0.32823563840505082</v>
      </c>
      <c r="Z133">
        <v>2.4661111111111107</v>
      </c>
      <c r="AA133">
        <v>91</v>
      </c>
      <c r="AB133">
        <v>3.0511111111111116</v>
      </c>
      <c r="AC133">
        <v>121</v>
      </c>
      <c r="AD133">
        <v>2.9631944444444449</v>
      </c>
      <c r="AE133">
        <v>171</v>
      </c>
      <c r="AF133">
        <v>3.5872222222222221</v>
      </c>
      <c r="AG133">
        <v>210</v>
      </c>
      <c r="AH133">
        <v>26.723216855492321</v>
      </c>
      <c r="AI133">
        <v>2.4178334989508365</v>
      </c>
      <c r="AJ133">
        <v>2.9661223967424204E-2</v>
      </c>
      <c r="AK133">
        <f>1/Table1[[#This Row],[Avg MeanISIinBurst]]</f>
        <v>33.714050407975812</v>
      </c>
      <c r="AL133">
        <v>75.255478145109237</v>
      </c>
      <c r="AM133">
        <v>4.7169093890350289E-2</v>
      </c>
      <c r="AN133">
        <v>109.02783268086856</v>
      </c>
      <c r="AO133">
        <v>0.33921985815602834</v>
      </c>
      <c r="AP133" t="b">
        <v>1</v>
      </c>
      <c r="AQ133" t="b">
        <v>1</v>
      </c>
    </row>
    <row r="134" spans="1:43" x14ac:dyDescent="0.25">
      <c r="A134" t="s">
        <v>246</v>
      </c>
      <c r="B134" t="s">
        <v>53</v>
      </c>
      <c r="D134">
        <v>6</v>
      </c>
      <c r="E134">
        <v>14</v>
      </c>
      <c r="F134" t="s">
        <v>58</v>
      </c>
      <c r="G134" t="s">
        <v>36</v>
      </c>
      <c r="H134">
        <v>22</v>
      </c>
      <c r="I134" t="str">
        <f>IF(Table1[[#This Row],[Ethanol Day]]&lt;9,"Early",IF(Table1[[#This Row],[Ethanol Day]]&gt;16,"Late","Mid"))</f>
        <v>Late</v>
      </c>
      <c r="J134" t="s">
        <v>37</v>
      </c>
      <c r="K134" t="s">
        <v>37</v>
      </c>
      <c r="L134">
        <v>778</v>
      </c>
      <c r="M134">
        <v>0.8260763888888889</v>
      </c>
      <c r="N134">
        <f>Table1[[#This Row],[Hour4-Spk/sec]]-Table1[[#This Row],[Hour1-Spk/sec]]</f>
        <v>-0.63597222222222227</v>
      </c>
      <c r="O134">
        <v>22.652402993415269</v>
      </c>
      <c r="P134">
        <v>1.2472222222222222</v>
      </c>
      <c r="Q134">
        <v>26.136748221860216</v>
      </c>
      <c r="R134">
        <v>0.80416666666666659</v>
      </c>
      <c r="S134">
        <v>21.677229721628787</v>
      </c>
      <c r="T134">
        <v>0.64166666666666661</v>
      </c>
      <c r="U134">
        <v>21.034855275627386</v>
      </c>
      <c r="V134">
        <v>0.61124999999999996</v>
      </c>
      <c r="W134">
        <v>21.849430870161626</v>
      </c>
      <c r="X134">
        <v>1.643707717623401</v>
      </c>
      <c r="Y134">
        <v>1.1701187485034719</v>
      </c>
      <c r="Z134">
        <v>1.2472222222222222</v>
      </c>
      <c r="AA134">
        <v>91</v>
      </c>
      <c r="AB134">
        <v>0.80416666666666659</v>
      </c>
      <c r="AC134">
        <v>121</v>
      </c>
      <c r="AD134">
        <v>0.64166666666666661</v>
      </c>
      <c r="AE134">
        <v>171</v>
      </c>
      <c r="AF134">
        <v>0.61124999999999996</v>
      </c>
      <c r="AG134">
        <v>210</v>
      </c>
      <c r="AH134">
        <v>22.652402993415269</v>
      </c>
      <c r="AI134" s="1">
        <v>2.3981679826822573</v>
      </c>
      <c r="AJ134">
        <v>3.1164935758457999E-2</v>
      </c>
      <c r="AK134">
        <f>1/Table1[[#This Row],[Avg MeanISIinBurst]]</f>
        <v>32.087343537315178</v>
      </c>
      <c r="AL134">
        <v>53.143970354263075</v>
      </c>
      <c r="AM134">
        <v>4.6345668397248393E-2</v>
      </c>
      <c r="AN134">
        <v>80.296184188402322</v>
      </c>
      <c r="AO134">
        <v>8.1703703703703737E-2</v>
      </c>
      <c r="AP134" t="b">
        <v>1</v>
      </c>
      <c r="AQ134" t="b">
        <v>1</v>
      </c>
    </row>
    <row r="135" spans="1:43" x14ac:dyDescent="0.25">
      <c r="A135" t="s">
        <v>246</v>
      </c>
      <c r="B135" t="s">
        <v>53</v>
      </c>
      <c r="D135">
        <v>6</v>
      </c>
      <c r="E135">
        <v>15</v>
      </c>
      <c r="F135" t="s">
        <v>47</v>
      </c>
      <c r="G135" t="s">
        <v>36</v>
      </c>
      <c r="H135">
        <v>22</v>
      </c>
      <c r="I135" t="str">
        <f>IF(Table1[[#This Row],[Ethanol Day]]&lt;9,"Early",IF(Table1[[#This Row],[Ethanol Day]]&gt;16,"Late","Mid"))</f>
        <v>Late</v>
      </c>
      <c r="J135" t="s">
        <v>38</v>
      </c>
      <c r="K135" t="s">
        <v>37</v>
      </c>
      <c r="L135">
        <v>778</v>
      </c>
      <c r="M135">
        <v>7.5607291666666665</v>
      </c>
      <c r="N135">
        <f>Table1[[#This Row],[Hour4-Spk/sec]]-Table1[[#This Row],[Hour1-Spk/sec]]</f>
        <v>1.2393055555555552</v>
      </c>
      <c r="O135">
        <v>57.107159623212887</v>
      </c>
      <c r="P135">
        <v>6.87361111111111</v>
      </c>
      <c r="Q135">
        <v>53.944405074988197</v>
      </c>
      <c r="R135">
        <v>7.739583333333333</v>
      </c>
      <c r="S135">
        <v>58.840469930330435</v>
      </c>
      <c r="T135">
        <v>7.516805555555556</v>
      </c>
      <c r="U135">
        <v>56.98607625100631</v>
      </c>
      <c r="V135">
        <v>8.1129166666666652</v>
      </c>
      <c r="W135">
        <v>58.945210377274378</v>
      </c>
      <c r="X135">
        <v>1.0123151166664048</v>
      </c>
      <c r="Y135">
        <v>0.12957914380141919</v>
      </c>
      <c r="Z135">
        <v>6.87361111111111</v>
      </c>
      <c r="AA135">
        <v>91</v>
      </c>
      <c r="AB135">
        <v>7.739583333333333</v>
      </c>
      <c r="AC135">
        <v>121</v>
      </c>
      <c r="AD135">
        <v>7.516805555555556</v>
      </c>
      <c r="AE135">
        <v>171</v>
      </c>
      <c r="AF135">
        <v>8.1129166666666652</v>
      </c>
      <c r="AG135">
        <v>210</v>
      </c>
      <c r="AH135">
        <v>57.107159623212887</v>
      </c>
      <c r="AI135">
        <v>3.5270860365731362</v>
      </c>
      <c r="AJ135">
        <v>3.3770390902252055E-2</v>
      </c>
      <c r="AK135">
        <f>1/Table1[[#This Row],[Avg MeanISIinBurst]]</f>
        <v>29.611738960750753</v>
      </c>
      <c r="AL135">
        <v>96.86542410169352</v>
      </c>
      <c r="AM135">
        <v>9.9724598931057645E-2</v>
      </c>
      <c r="AN135">
        <v>84.665638778771424</v>
      </c>
      <c r="AO135">
        <v>1.2239999999999998</v>
      </c>
      <c r="AP135" t="b">
        <v>1</v>
      </c>
      <c r="AQ135" t="b">
        <v>1</v>
      </c>
    </row>
    <row r="136" spans="1:43" x14ac:dyDescent="0.25">
      <c r="A136" t="s">
        <v>246</v>
      </c>
      <c r="B136" t="s">
        <v>53</v>
      </c>
      <c r="D136">
        <v>6</v>
      </c>
      <c r="E136">
        <v>2</v>
      </c>
      <c r="F136" t="s">
        <v>54</v>
      </c>
      <c r="G136" t="s">
        <v>36</v>
      </c>
      <c r="H136">
        <v>22</v>
      </c>
      <c r="I136" t="str">
        <f>IF(Table1[[#This Row],[Ethanol Day]]&lt;9,"Early",IF(Table1[[#This Row],[Ethanol Day]]&gt;16,"Late","Mid"))</f>
        <v>Late</v>
      </c>
      <c r="J136" t="s">
        <v>37</v>
      </c>
      <c r="K136" t="s">
        <v>42</v>
      </c>
      <c r="L136">
        <v>778</v>
      </c>
      <c r="M136">
        <v>0.83341856060606057</v>
      </c>
      <c r="N136">
        <f>Table1[[#This Row],[Hour4-Spk/sec]]-Table1[[#This Row],[Hour1-Spk/sec]]</f>
        <v>-0.67174242424242414</v>
      </c>
      <c r="O136">
        <v>16.852333004467891</v>
      </c>
      <c r="P136">
        <v>1.3108333333333333</v>
      </c>
      <c r="Q136">
        <v>22.607994253113898</v>
      </c>
      <c r="R136">
        <v>0.78555555555555567</v>
      </c>
      <c r="S136">
        <v>16.365994546142151</v>
      </c>
      <c r="T136">
        <v>0.59819444444444447</v>
      </c>
      <c r="U136">
        <v>13.041711313927458</v>
      </c>
      <c r="V136">
        <v>0.63909090909090915</v>
      </c>
      <c r="W136">
        <v>15.076080097143006</v>
      </c>
      <c r="X136">
        <v>1.483735417389245</v>
      </c>
      <c r="Y136">
        <v>1.1873987156000652</v>
      </c>
      <c r="Z136">
        <v>1.3108333333333333</v>
      </c>
      <c r="AA136">
        <v>91</v>
      </c>
      <c r="AB136">
        <v>0.78555555555555567</v>
      </c>
      <c r="AC136">
        <v>121</v>
      </c>
      <c r="AD136">
        <v>0.59819444444444447</v>
      </c>
      <c r="AE136">
        <v>171</v>
      </c>
      <c r="AF136">
        <v>0.63909090909090915</v>
      </c>
      <c r="AG136">
        <v>210</v>
      </c>
      <c r="AH136">
        <v>16.852333004467891</v>
      </c>
      <c r="AI136">
        <v>2.8156602138852973</v>
      </c>
      <c r="AJ136">
        <v>2.5099035503813597E-2</v>
      </c>
      <c r="AK136">
        <f>1/Table1[[#This Row],[Avg MeanISIinBurst]]</f>
        <v>39.842168431056166</v>
      </c>
      <c r="AL136">
        <v>100.82357711647775</v>
      </c>
      <c r="AM136">
        <v>4.7476112202593873E-2</v>
      </c>
      <c r="AN136">
        <v>143.98926651937893</v>
      </c>
      <c r="AO136">
        <v>6.0141843971631199E-2</v>
      </c>
      <c r="AP136" t="b">
        <v>1</v>
      </c>
      <c r="AQ136" t="b">
        <v>1</v>
      </c>
    </row>
    <row r="137" spans="1:43" x14ac:dyDescent="0.25">
      <c r="A137" t="s">
        <v>246</v>
      </c>
      <c r="B137" t="s">
        <v>53</v>
      </c>
      <c r="D137">
        <v>6</v>
      </c>
      <c r="E137">
        <v>13</v>
      </c>
      <c r="F137" t="s">
        <v>57</v>
      </c>
      <c r="G137" t="s">
        <v>36</v>
      </c>
      <c r="H137">
        <v>22</v>
      </c>
      <c r="I137" t="str">
        <f>IF(Table1[[#This Row],[Ethanol Day]]&lt;9,"Early",IF(Table1[[#This Row],[Ethanol Day]]&gt;16,"Late","Mid"))</f>
        <v>Late</v>
      </c>
      <c r="J137" t="s">
        <v>37</v>
      </c>
      <c r="K137" t="s">
        <v>42</v>
      </c>
      <c r="L137">
        <v>778</v>
      </c>
      <c r="M137">
        <v>6.5791540404040401</v>
      </c>
      <c r="N137">
        <f>Table1[[#This Row],[Hour4-Spk/sec]]-Table1[[#This Row],[Hour1-Spk/sec]]</f>
        <v>1.3299494949494965</v>
      </c>
      <c r="O137">
        <v>50.951629462167531</v>
      </c>
      <c r="P137">
        <v>6.0061111111111103</v>
      </c>
      <c r="Q137">
        <v>48.570578031033826</v>
      </c>
      <c r="R137">
        <v>6.5130555555555558</v>
      </c>
      <c r="S137">
        <v>50.579888443481074</v>
      </c>
      <c r="T137">
        <v>6.4613888888888882</v>
      </c>
      <c r="U137">
        <v>49.824608821513742</v>
      </c>
      <c r="V137">
        <v>7.3360606060606068</v>
      </c>
      <c r="W137">
        <v>54.737524165920327</v>
      </c>
      <c r="X137">
        <v>1.0014875467019322</v>
      </c>
      <c r="Y137">
        <v>0.15177535295091807</v>
      </c>
      <c r="Z137">
        <v>6.0061111111111103</v>
      </c>
      <c r="AA137">
        <v>91</v>
      </c>
      <c r="AB137">
        <v>6.5130555555555558</v>
      </c>
      <c r="AC137">
        <v>121</v>
      </c>
      <c r="AD137">
        <v>6.4613888888888882</v>
      </c>
      <c r="AE137">
        <v>171</v>
      </c>
      <c r="AF137">
        <v>7.3360606060606068</v>
      </c>
      <c r="AG137">
        <v>210</v>
      </c>
      <c r="AH137">
        <v>50.951629462167531</v>
      </c>
      <c r="AI137">
        <v>3.1899245296814671</v>
      </c>
      <c r="AJ137">
        <v>3.303969656434097E-2</v>
      </c>
      <c r="AK137">
        <f>1/Table1[[#This Row],[Avg MeanISIinBurst]]</f>
        <v>30.266621790930078</v>
      </c>
      <c r="AL137">
        <v>89.553020349790444</v>
      </c>
      <c r="AM137">
        <v>8.5177747750964081E-2</v>
      </c>
      <c r="AN137">
        <v>90.304965845552289</v>
      </c>
      <c r="AO137">
        <v>1.0543262411347514</v>
      </c>
      <c r="AP137" t="b">
        <v>1</v>
      </c>
      <c r="AQ137" t="b">
        <v>1</v>
      </c>
    </row>
    <row r="138" spans="1:43" x14ac:dyDescent="0.25">
      <c r="A138" t="s">
        <v>247</v>
      </c>
      <c r="B138" t="s">
        <v>52</v>
      </c>
      <c r="C138" t="s">
        <v>135</v>
      </c>
      <c r="D138">
        <v>4</v>
      </c>
      <c r="E138">
        <v>4</v>
      </c>
      <c r="F138" t="s">
        <v>49</v>
      </c>
      <c r="G138" t="s">
        <v>36</v>
      </c>
      <c r="H138">
        <v>21</v>
      </c>
      <c r="I138" t="str">
        <f>IF(Table1[[#This Row],[Ethanol Day]]&lt;9,"Early",IF(Table1[[#This Row],[Ethanol Day]]&gt;16,"Late","Mid"))</f>
        <v>Late</v>
      </c>
      <c r="J138" t="s">
        <v>37</v>
      </c>
      <c r="K138" t="s">
        <v>37</v>
      </c>
      <c r="L138">
        <v>344</v>
      </c>
      <c r="M138">
        <v>1.8650694444444444</v>
      </c>
      <c r="N138">
        <f>Table1[[#This Row],[Hour4-Spk/sec]]-Table1[[#This Row],[Hour1-Spk/sec]]</f>
        <v>0.33388888888888912</v>
      </c>
      <c r="O138">
        <v>27.549127713883614</v>
      </c>
      <c r="P138">
        <v>1.7388888888888889</v>
      </c>
      <c r="Q138">
        <v>24.958094390846565</v>
      </c>
      <c r="R138">
        <v>1.5525</v>
      </c>
      <c r="S138">
        <v>23.957344551271451</v>
      </c>
      <c r="T138">
        <v>2.096111111111111</v>
      </c>
      <c r="U138">
        <v>30.539238555758203</v>
      </c>
      <c r="V138">
        <v>2.0727777777777781</v>
      </c>
      <c r="W138">
        <v>32.014307014165951</v>
      </c>
      <c r="X138">
        <v>7.451409504321143</v>
      </c>
      <c r="Y138">
        <v>0.59165121484617778</v>
      </c>
      <c r="Z138">
        <v>1.7388888888888889</v>
      </c>
      <c r="AA138">
        <v>2</v>
      </c>
      <c r="AB138">
        <v>1.5525</v>
      </c>
      <c r="AC138">
        <v>0</v>
      </c>
      <c r="AD138">
        <v>2.096111111111111</v>
      </c>
      <c r="AE138">
        <v>59</v>
      </c>
      <c r="AF138">
        <v>2.0727777777777781</v>
      </c>
      <c r="AG138">
        <v>89</v>
      </c>
      <c r="AH138">
        <v>27.549127713883614</v>
      </c>
      <c r="AI138" s="1">
        <v>2.6281997038953127</v>
      </c>
      <c r="AJ138">
        <v>2.9708935530100185E-2</v>
      </c>
      <c r="AK138">
        <f>1/Table1[[#This Row],[Avg MeanISIinBurst]]</f>
        <v>33.65990676397108</v>
      </c>
      <c r="AL138">
        <v>62.666053883562867</v>
      </c>
      <c r="AM138">
        <v>5.3321218886280483E-2</v>
      </c>
      <c r="AN138">
        <v>86.725227095831684</v>
      </c>
      <c r="AO138">
        <v>0.19395348837209303</v>
      </c>
      <c r="AP138" t="b">
        <v>1</v>
      </c>
      <c r="AQ138" t="b">
        <v>1</v>
      </c>
    </row>
    <row r="139" spans="1:43" x14ac:dyDescent="0.25">
      <c r="A139" t="s">
        <v>247</v>
      </c>
      <c r="B139" t="s">
        <v>52</v>
      </c>
      <c r="D139">
        <v>4</v>
      </c>
      <c r="E139">
        <v>7</v>
      </c>
      <c r="F139" t="s">
        <v>44</v>
      </c>
      <c r="G139" t="s">
        <v>36</v>
      </c>
      <c r="H139">
        <v>21</v>
      </c>
      <c r="I139" t="str">
        <f>IF(Table1[[#This Row],[Ethanol Day]]&lt;9,"Early",IF(Table1[[#This Row],[Ethanol Day]]&gt;16,"Late","Mid"))</f>
        <v>Late</v>
      </c>
      <c r="J139" t="s">
        <v>37</v>
      </c>
      <c r="K139" t="s">
        <v>37</v>
      </c>
      <c r="L139">
        <v>344</v>
      </c>
      <c r="M139">
        <v>2.7247222222222227</v>
      </c>
      <c r="N139">
        <f>Table1[[#This Row],[Hour4-Spk/sec]]-Table1[[#This Row],[Hour1-Spk/sec]]</f>
        <v>2.4862500000000005</v>
      </c>
      <c r="O139">
        <v>27.799386290284215</v>
      </c>
      <c r="P139">
        <v>0.78736111111111129</v>
      </c>
      <c r="Q139">
        <v>8.9789010935929916</v>
      </c>
      <c r="R139">
        <v>3.3890277777777773</v>
      </c>
      <c r="S139">
        <v>34.56160162829444</v>
      </c>
      <c r="T139">
        <v>3.4488888888888893</v>
      </c>
      <c r="U139">
        <v>35.310187813301276</v>
      </c>
      <c r="V139">
        <v>3.2736111111111117</v>
      </c>
      <c r="W139">
        <v>34.402710510519405</v>
      </c>
      <c r="X139">
        <v>9.1271365181511559</v>
      </c>
      <c r="Y139">
        <v>0.39065350813070687</v>
      </c>
      <c r="Z139">
        <v>0.78736111111111129</v>
      </c>
      <c r="AA139">
        <v>2</v>
      </c>
      <c r="AB139">
        <v>3.3890277777777773</v>
      </c>
      <c r="AC139">
        <v>0</v>
      </c>
      <c r="AD139">
        <v>3.4488888888888893</v>
      </c>
      <c r="AE139">
        <v>59</v>
      </c>
      <c r="AF139">
        <v>3.2736111111111117</v>
      </c>
      <c r="AG139">
        <v>89</v>
      </c>
      <c r="AH139">
        <v>27.799386290284215</v>
      </c>
      <c r="AI139" s="1">
        <v>2.4300779848912311</v>
      </c>
      <c r="AJ139">
        <v>2.7545049074944664E-2</v>
      </c>
      <c r="AK139">
        <f>1/Table1[[#This Row],[Avg MeanISIinBurst]]</f>
        <v>36.304164762211769</v>
      </c>
      <c r="AL139">
        <v>80.437059972289305</v>
      </c>
      <c r="AM139">
        <v>4.4222461733073926E-2</v>
      </c>
      <c r="AN139">
        <v>116.67972345223292</v>
      </c>
      <c r="AO139">
        <v>0.34765765765765766</v>
      </c>
      <c r="AP139" t="b">
        <v>1</v>
      </c>
      <c r="AQ139" t="b">
        <v>1</v>
      </c>
    </row>
    <row r="140" spans="1:43" x14ac:dyDescent="0.25">
      <c r="A140" t="s">
        <v>247</v>
      </c>
      <c r="B140" t="s">
        <v>52</v>
      </c>
      <c r="D140">
        <v>4</v>
      </c>
      <c r="E140">
        <v>8</v>
      </c>
      <c r="F140" t="s">
        <v>51</v>
      </c>
      <c r="G140" t="s">
        <v>36</v>
      </c>
      <c r="H140">
        <v>21</v>
      </c>
      <c r="I140" t="str">
        <f>IF(Table1[[#This Row],[Ethanol Day]]&lt;9,"Early",IF(Table1[[#This Row],[Ethanol Day]]&gt;16,"Late","Mid"))</f>
        <v>Late</v>
      </c>
      <c r="J140" t="s">
        <v>38</v>
      </c>
      <c r="K140" t="s">
        <v>37</v>
      </c>
      <c r="L140">
        <v>344</v>
      </c>
      <c r="M140">
        <v>11.310555555555554</v>
      </c>
      <c r="N140">
        <f>Table1[[#This Row],[Hour4-Spk/sec]]-Table1[[#This Row],[Hour1-Spk/sec]]</f>
        <v>-2.1977777777777785</v>
      </c>
      <c r="O140">
        <v>83.201685654658263</v>
      </c>
      <c r="P140">
        <v>12.56388888888889</v>
      </c>
      <c r="Q140">
        <v>84.739386079616466</v>
      </c>
      <c r="R140">
        <v>11.359444444444444</v>
      </c>
      <c r="S140">
        <v>83.165120579796977</v>
      </c>
      <c r="T140">
        <v>10.952777777777778</v>
      </c>
      <c r="U140">
        <v>82.628517187107619</v>
      </c>
      <c r="V140">
        <v>10.366111111111111</v>
      </c>
      <c r="W140">
        <v>81.809735330838762</v>
      </c>
      <c r="X140">
        <v>18.504005400255679</v>
      </c>
      <c r="Y140">
        <v>9.31279063084655E-2</v>
      </c>
      <c r="Z140">
        <v>12.56388888888889</v>
      </c>
      <c r="AA140">
        <v>2</v>
      </c>
      <c r="AB140">
        <v>11.359444444444444</v>
      </c>
      <c r="AC140">
        <v>0</v>
      </c>
      <c r="AD140">
        <v>10.952777777777778</v>
      </c>
      <c r="AE140">
        <v>59</v>
      </c>
      <c r="AF140">
        <v>10.366111111111111</v>
      </c>
      <c r="AG140">
        <v>89</v>
      </c>
      <c r="AH140">
        <v>83.201685654658263</v>
      </c>
      <c r="AI140">
        <v>5.0544270637888706</v>
      </c>
      <c r="AJ140">
        <v>3.0746428205741781E-2</v>
      </c>
      <c r="AK140" s="37">
        <f>1/Table1[[#This Row],[Avg MeanISIinBurst]]</f>
        <v>32.524103070068271</v>
      </c>
      <c r="AL140">
        <v>108.8999906131111</v>
      </c>
      <c r="AM140">
        <v>0.14438584278487177</v>
      </c>
      <c r="AN140">
        <v>69.795246151813501</v>
      </c>
      <c r="AO140">
        <v>1.8962121212121212</v>
      </c>
      <c r="AP140" t="b">
        <v>1</v>
      </c>
      <c r="AQ140" t="b">
        <v>1</v>
      </c>
    </row>
    <row r="141" spans="1:43" x14ac:dyDescent="0.25">
      <c r="A141" t="s">
        <v>247</v>
      </c>
      <c r="B141" t="s">
        <v>52</v>
      </c>
      <c r="D141">
        <v>4</v>
      </c>
      <c r="E141">
        <v>12</v>
      </c>
      <c r="F141" t="s">
        <v>47</v>
      </c>
      <c r="G141" t="s">
        <v>36</v>
      </c>
      <c r="H141">
        <v>21</v>
      </c>
      <c r="I141" t="str">
        <f>IF(Table1[[#This Row],[Ethanol Day]]&lt;9,"Early",IF(Table1[[#This Row],[Ethanol Day]]&gt;16,"Late","Mid"))</f>
        <v>Late</v>
      </c>
      <c r="J141" t="s">
        <v>37</v>
      </c>
      <c r="K141" t="s">
        <v>37</v>
      </c>
      <c r="L141">
        <v>344</v>
      </c>
      <c r="M141">
        <v>1.5867361111111111</v>
      </c>
      <c r="N141">
        <f>Table1[[#This Row],[Hour4-Spk/sec]]-Table1[[#This Row],[Hour1-Spk/sec]]</f>
        <v>-0.94208333333333361</v>
      </c>
      <c r="O141">
        <v>20.314153963794542</v>
      </c>
      <c r="P141">
        <v>2.0180555555555557</v>
      </c>
      <c r="Q141">
        <v>23.026245262560021</v>
      </c>
      <c r="R141">
        <v>1.6130555555555555</v>
      </c>
      <c r="S141">
        <v>18.953341295279888</v>
      </c>
      <c r="T141">
        <v>1.639861111111111</v>
      </c>
      <c r="U141">
        <v>21.008882229900454</v>
      </c>
      <c r="V141">
        <v>1.0759722222222221</v>
      </c>
      <c r="W141">
        <v>17.241958648353894</v>
      </c>
      <c r="X141">
        <v>7.1503298887506208</v>
      </c>
      <c r="Y141">
        <v>0.63925010387811632</v>
      </c>
      <c r="Z141">
        <v>2.0180555555555557</v>
      </c>
      <c r="AA141">
        <v>2</v>
      </c>
      <c r="AB141">
        <v>1.6130555555555555</v>
      </c>
      <c r="AC141">
        <v>0</v>
      </c>
      <c r="AD141">
        <v>1.639861111111111</v>
      </c>
      <c r="AE141">
        <v>59</v>
      </c>
      <c r="AF141">
        <v>1.0759722222222221</v>
      </c>
      <c r="AG141">
        <v>89</v>
      </c>
      <c r="AH141">
        <v>20.314153963794542</v>
      </c>
      <c r="AI141" s="1">
        <v>2.4429491904825493</v>
      </c>
      <c r="AJ141">
        <v>2.9666657516769092E-2</v>
      </c>
      <c r="AK141">
        <f>1/Table1[[#This Row],[Avg MeanISIinBurst]]</f>
        <v>33.707875564840748</v>
      </c>
      <c r="AL141">
        <v>70.672702474915823</v>
      </c>
      <c r="AM141">
        <v>4.606668582703595E-2</v>
      </c>
      <c r="AN141">
        <v>101.29941978230012</v>
      </c>
      <c r="AO141">
        <v>0.14213675213675211</v>
      </c>
      <c r="AP141" t="b">
        <v>1</v>
      </c>
      <c r="AQ141" t="b">
        <v>1</v>
      </c>
    </row>
    <row r="142" spans="1:43" x14ac:dyDescent="0.25">
      <c r="A142" t="s">
        <v>247</v>
      </c>
      <c r="B142" t="s">
        <v>52</v>
      </c>
      <c r="D142">
        <v>4</v>
      </c>
      <c r="E142">
        <v>3</v>
      </c>
      <c r="F142" t="s">
        <v>41</v>
      </c>
      <c r="G142" t="s">
        <v>36</v>
      </c>
      <c r="H142">
        <v>21</v>
      </c>
      <c r="I142" t="str">
        <f>IF(Table1[[#This Row],[Ethanol Day]]&lt;9,"Early",IF(Table1[[#This Row],[Ethanol Day]]&gt;16,"Late","Mid"))</f>
        <v>Late</v>
      </c>
      <c r="J142" t="s">
        <v>40</v>
      </c>
      <c r="K142" t="s">
        <v>42</v>
      </c>
      <c r="L142">
        <v>344</v>
      </c>
      <c r="M142">
        <v>0.32520833333333332</v>
      </c>
      <c r="N142">
        <f>Table1[[#This Row],[Hour4-Spk/sec]]-Table1[[#This Row],[Hour1-Spk/sec]]</f>
        <v>-0.64194444444444443</v>
      </c>
      <c r="O142">
        <v>8.6696830048888458</v>
      </c>
      <c r="P142">
        <v>0.75861111111111112</v>
      </c>
      <c r="Q142">
        <v>14.102177559000859</v>
      </c>
      <c r="R142">
        <v>0.28222222222222221</v>
      </c>
      <c r="S142">
        <v>6.2231776828684033</v>
      </c>
      <c r="T142">
        <v>0.14333333333333334</v>
      </c>
      <c r="U142">
        <v>5.9197100136470659</v>
      </c>
      <c r="V142">
        <v>0.11666666666666665</v>
      </c>
      <c r="W142">
        <v>7.9719120197089257</v>
      </c>
      <c r="X142">
        <v>3.5775835012255426</v>
      </c>
      <c r="Y142">
        <v>3.0689982164449821</v>
      </c>
      <c r="Z142">
        <v>0.75861111111111112</v>
      </c>
      <c r="AA142">
        <v>2</v>
      </c>
      <c r="AB142">
        <v>0.28222222222222221</v>
      </c>
      <c r="AC142">
        <v>0</v>
      </c>
      <c r="AD142">
        <v>0.14333333333333334</v>
      </c>
      <c r="AE142">
        <v>59</v>
      </c>
      <c r="AF142">
        <v>0.11666666666666665</v>
      </c>
      <c r="AG142">
        <v>89</v>
      </c>
      <c r="AH142">
        <v>8.6696830048888458</v>
      </c>
      <c r="AI142">
        <v>2.2806230718392881</v>
      </c>
      <c r="AJ142">
        <v>2.2103467774167104E-2</v>
      </c>
      <c r="AK142" s="35">
        <f>1/Table1[[#This Row],[Avg MeanISIinBurst]]</f>
        <v>45.241769762875215</v>
      </c>
      <c r="AL142">
        <v>121.82604818375205</v>
      </c>
      <c r="AM142">
        <v>2.9889608871387634E-2</v>
      </c>
      <c r="AN142">
        <v>164.42815743346779</v>
      </c>
      <c r="AO142">
        <v>1.9922480620155038E-2</v>
      </c>
      <c r="AP142" t="b">
        <v>1</v>
      </c>
      <c r="AQ142" t="b">
        <v>1</v>
      </c>
    </row>
    <row r="143" spans="1:43" x14ac:dyDescent="0.25">
      <c r="A143" t="s">
        <v>247</v>
      </c>
      <c r="B143" t="s">
        <v>52</v>
      </c>
      <c r="D143">
        <v>4</v>
      </c>
      <c r="E143">
        <v>6</v>
      </c>
      <c r="F143" t="s">
        <v>43</v>
      </c>
      <c r="G143" t="s">
        <v>36</v>
      </c>
      <c r="H143">
        <v>21</v>
      </c>
      <c r="I143" t="str">
        <f>IF(Table1[[#This Row],[Ethanol Day]]&lt;9,"Early",IF(Table1[[#This Row],[Ethanol Day]]&gt;16,"Late","Mid"))</f>
        <v>Late</v>
      </c>
      <c r="J143" t="s">
        <v>40</v>
      </c>
      <c r="K143" t="s">
        <v>42</v>
      </c>
      <c r="L143">
        <v>344</v>
      </c>
      <c r="M143">
        <v>1.0787089646464647</v>
      </c>
      <c r="N143">
        <f>Table1[[#This Row],[Hour4-Spk/sec]]-Table1[[#This Row],[Hour1-Spk/sec]]</f>
        <v>-1.2214141414141415</v>
      </c>
      <c r="O143">
        <v>24.36415815241342</v>
      </c>
      <c r="P143">
        <v>1.9961111111111112</v>
      </c>
      <c r="Q143">
        <v>29.044477652451814</v>
      </c>
      <c r="R143">
        <v>0.82236111111111121</v>
      </c>
      <c r="S143">
        <v>19.904130196106305</v>
      </c>
      <c r="T143">
        <v>0.72166666666666668</v>
      </c>
      <c r="U143">
        <v>23.705975641432335</v>
      </c>
      <c r="V143">
        <v>0.77469696969696966</v>
      </c>
      <c r="W143">
        <v>24.38365545808616</v>
      </c>
      <c r="X143">
        <v>7.523681529296951</v>
      </c>
      <c r="Y143">
        <v>0.8545128456990273</v>
      </c>
      <c r="Z143">
        <v>1.9961111111111112</v>
      </c>
      <c r="AA143">
        <v>2</v>
      </c>
      <c r="AB143">
        <v>0.82236111111111121</v>
      </c>
      <c r="AC143">
        <v>0</v>
      </c>
      <c r="AD143">
        <v>0.72166666666666668</v>
      </c>
      <c r="AE143">
        <v>59</v>
      </c>
      <c r="AF143">
        <v>0.77469696969696966</v>
      </c>
      <c r="AG143">
        <v>89</v>
      </c>
      <c r="AH143">
        <v>24.36415815241342</v>
      </c>
      <c r="AI143">
        <v>7.1625082634159458</v>
      </c>
      <c r="AJ143">
        <v>2.5449007062666215E-2</v>
      </c>
      <c r="AK143" s="35">
        <f>1/Table1[[#This Row],[Avg MeanISIinBurst]]</f>
        <v>39.294263919121761</v>
      </c>
      <c r="AL143">
        <v>139.50307110020074</v>
      </c>
      <c r="AM143">
        <v>8.6684598274822403E-2</v>
      </c>
      <c r="AN143">
        <v>147.90337964759163</v>
      </c>
      <c r="AO143">
        <v>0.12048780487804875</v>
      </c>
      <c r="AP143" t="b">
        <v>1</v>
      </c>
      <c r="AQ143" t="b">
        <v>1</v>
      </c>
    </row>
    <row r="144" spans="1:43" x14ac:dyDescent="0.25">
      <c r="A144" t="s">
        <v>247</v>
      </c>
      <c r="B144" t="s">
        <v>48</v>
      </c>
      <c r="C144" t="s">
        <v>135</v>
      </c>
      <c r="D144">
        <v>3</v>
      </c>
      <c r="E144">
        <v>5</v>
      </c>
      <c r="F144" t="s">
        <v>49</v>
      </c>
      <c r="G144" t="s">
        <v>36</v>
      </c>
      <c r="H144">
        <v>22</v>
      </c>
      <c r="I144" t="str">
        <f>IF(Table1[[#This Row],[Ethanol Day]]&lt;9,"Early",IF(Table1[[#This Row],[Ethanol Day]]&gt;16,"Late","Mid"))</f>
        <v>Late</v>
      </c>
      <c r="J144" t="s">
        <v>37</v>
      </c>
      <c r="K144" t="s">
        <v>37</v>
      </c>
      <c r="L144">
        <v>769</v>
      </c>
      <c r="M144">
        <v>2.1877777777777778</v>
      </c>
      <c r="N144">
        <f>Table1[[#This Row],[Hour4-Spk/sec]]-Table1[[#This Row],[Hour1-Spk/sec]]</f>
        <v>-2.3580555555555551</v>
      </c>
      <c r="O144">
        <v>38.395543391765948</v>
      </c>
      <c r="P144">
        <v>2.9363888888888887</v>
      </c>
      <c r="Q144">
        <v>39.619650505764298</v>
      </c>
      <c r="R144">
        <v>2.5838888888888891</v>
      </c>
      <c r="S144">
        <v>37.165847992929379</v>
      </c>
      <c r="T144">
        <v>2.6524999999999994</v>
      </c>
      <c r="U144">
        <v>39.186071966856176</v>
      </c>
      <c r="V144">
        <v>0.57833333333333359</v>
      </c>
      <c r="W144">
        <v>37.24287836690776</v>
      </c>
      <c r="X144">
        <v>1.4569294782607514</v>
      </c>
      <c r="Y144">
        <v>0.35363455712121644</v>
      </c>
      <c r="Z144">
        <v>2.9363888888888887</v>
      </c>
      <c r="AA144">
        <v>167</v>
      </c>
      <c r="AB144">
        <v>2.5838888888888891</v>
      </c>
      <c r="AC144">
        <v>195</v>
      </c>
      <c r="AD144">
        <v>2.6524999999999994</v>
      </c>
      <c r="AE144">
        <v>213</v>
      </c>
      <c r="AF144">
        <v>0.57833333333333359</v>
      </c>
      <c r="AG144">
        <v>69</v>
      </c>
      <c r="AH144">
        <v>38.395543391765948</v>
      </c>
      <c r="AI144" s="1">
        <v>3.1297717425926437</v>
      </c>
      <c r="AJ144">
        <v>3.1204090434192294E-2</v>
      </c>
      <c r="AK144">
        <f>1/Table1[[#This Row],[Avg MeanISIinBurst]]</f>
        <v>32.047080561727789</v>
      </c>
      <c r="AL144">
        <v>63.146400649156533</v>
      </c>
      <c r="AM144">
        <v>7.2919453735390077E-2</v>
      </c>
      <c r="AN144">
        <v>73.775197732438826</v>
      </c>
      <c r="AO144">
        <v>0.32741935483870965</v>
      </c>
      <c r="AP144" t="b">
        <v>1</v>
      </c>
      <c r="AQ144" t="b">
        <v>1</v>
      </c>
    </row>
    <row r="145" spans="1:43" x14ac:dyDescent="0.25">
      <c r="A145" t="s">
        <v>247</v>
      </c>
      <c r="B145" t="s">
        <v>48</v>
      </c>
      <c r="D145">
        <v>3</v>
      </c>
      <c r="E145">
        <v>6</v>
      </c>
      <c r="F145" t="s">
        <v>50</v>
      </c>
      <c r="G145" t="s">
        <v>36</v>
      </c>
      <c r="H145">
        <v>22</v>
      </c>
      <c r="I145" t="str">
        <f>IF(Table1[[#This Row],[Ethanol Day]]&lt;9,"Early",IF(Table1[[#This Row],[Ethanol Day]]&gt;16,"Late","Mid"))</f>
        <v>Late</v>
      </c>
      <c r="J145" t="s">
        <v>37</v>
      </c>
      <c r="K145" t="s">
        <v>37</v>
      </c>
      <c r="L145">
        <v>769</v>
      </c>
      <c r="M145">
        <v>0.30121527777777779</v>
      </c>
      <c r="N145">
        <f>Table1[[#This Row],[Hour4-Spk/sec]]-Table1[[#This Row],[Hour1-Spk/sec]]</f>
        <v>-0.31999999999999995</v>
      </c>
      <c r="O145">
        <v>6.8754091498348613</v>
      </c>
      <c r="P145">
        <v>0.46249999999999997</v>
      </c>
      <c r="Q145">
        <v>5.9146137370131768</v>
      </c>
      <c r="R145">
        <v>0.3790277777777778</v>
      </c>
      <c r="S145">
        <v>7.8740540547354207</v>
      </c>
      <c r="T145">
        <v>0.22083333333333333</v>
      </c>
      <c r="U145">
        <v>6.6144385555068013</v>
      </c>
      <c r="V145">
        <v>0.14249999999999999</v>
      </c>
      <c r="W145">
        <v>8.1007751937984498</v>
      </c>
      <c r="X145">
        <v>1.5265044346529857</v>
      </c>
      <c r="Y145">
        <v>2.9428113154761903</v>
      </c>
      <c r="Z145">
        <v>0.46249999999999997</v>
      </c>
      <c r="AA145">
        <v>167</v>
      </c>
      <c r="AB145">
        <v>0.3790277777777778</v>
      </c>
      <c r="AC145">
        <v>195</v>
      </c>
      <c r="AD145">
        <v>0.22083333333333333</v>
      </c>
      <c r="AE145">
        <v>213</v>
      </c>
      <c r="AF145">
        <v>0.14249999999999999</v>
      </c>
      <c r="AG145">
        <v>69</v>
      </c>
      <c r="AH145">
        <v>6.8754091498348613</v>
      </c>
      <c r="AI145" s="1">
        <v>2.0722448979591834</v>
      </c>
      <c r="AJ145">
        <v>2.6829565192743762E-2</v>
      </c>
      <c r="AK145">
        <f>1/Table1[[#This Row],[Avg MeanISIinBurst]]</f>
        <v>37.27231480704193</v>
      </c>
      <c r="AL145">
        <v>57.220403046037312</v>
      </c>
      <c r="AM145">
        <v>2.9733440476175082E-2</v>
      </c>
      <c r="AN145">
        <v>108.10061362746372</v>
      </c>
      <c r="AO145">
        <v>1.1052631578947369E-2</v>
      </c>
      <c r="AP145" t="b">
        <v>1</v>
      </c>
      <c r="AQ145" t="b">
        <v>1</v>
      </c>
    </row>
    <row r="146" spans="1:43" x14ac:dyDescent="0.25">
      <c r="A146" t="s">
        <v>247</v>
      </c>
      <c r="B146" t="s">
        <v>48</v>
      </c>
      <c r="D146">
        <v>3</v>
      </c>
      <c r="E146">
        <v>8</v>
      </c>
      <c r="F146" t="s">
        <v>44</v>
      </c>
      <c r="G146" t="s">
        <v>36</v>
      </c>
      <c r="H146">
        <v>22</v>
      </c>
      <c r="I146" t="str">
        <f>IF(Table1[[#This Row],[Ethanol Day]]&lt;9,"Early",IF(Table1[[#This Row],[Ethanol Day]]&gt;16,"Late","Mid"))</f>
        <v>Late</v>
      </c>
      <c r="J146" t="s">
        <v>37</v>
      </c>
      <c r="K146" t="s">
        <v>37</v>
      </c>
      <c r="L146">
        <v>769</v>
      </c>
      <c r="M146">
        <v>1.0891666666666666</v>
      </c>
      <c r="N146">
        <f>Table1[[#This Row],[Hour4-Spk/sec]]-Table1[[#This Row],[Hour1-Spk/sec]]</f>
        <v>-0.29805555555555552</v>
      </c>
      <c r="O146">
        <v>10.890757411737544</v>
      </c>
      <c r="P146">
        <v>1.349722222222222</v>
      </c>
      <c r="Q146">
        <v>14.008115465861385</v>
      </c>
      <c r="R146">
        <v>1.0694444444444444</v>
      </c>
      <c r="S146">
        <v>10.471656566044961</v>
      </c>
      <c r="T146">
        <v>0.88583333333333325</v>
      </c>
      <c r="U146">
        <v>8.2824790730649696</v>
      </c>
      <c r="V146">
        <v>1.0516666666666665</v>
      </c>
      <c r="W146">
        <v>9.968751217793308</v>
      </c>
      <c r="X146">
        <v>1.039976660384474</v>
      </c>
      <c r="Y146">
        <v>0.92127723769454162</v>
      </c>
      <c r="Z146">
        <v>1.349722222222222</v>
      </c>
      <c r="AA146">
        <v>167</v>
      </c>
      <c r="AB146">
        <v>1.0694444444444444</v>
      </c>
      <c r="AC146">
        <v>195</v>
      </c>
      <c r="AD146">
        <v>0.88583333333333325</v>
      </c>
      <c r="AE146">
        <v>213</v>
      </c>
      <c r="AF146">
        <v>1.0516666666666665</v>
      </c>
      <c r="AG146">
        <v>69</v>
      </c>
      <c r="AH146">
        <v>10.890757411737544</v>
      </c>
      <c r="AI146" s="1">
        <v>2.1076046504809836</v>
      </c>
      <c r="AJ146">
        <v>2.4626298321181152E-2</v>
      </c>
      <c r="AK146">
        <f>1/Table1[[#This Row],[Avg MeanISIinBurst]]</f>
        <v>40.606996104643834</v>
      </c>
      <c r="AL146">
        <v>87.793872278211012</v>
      </c>
      <c r="AM146">
        <v>2.8149383204197517E-2</v>
      </c>
      <c r="AN146">
        <v>155.96218249438854</v>
      </c>
      <c r="AO146">
        <v>5.7863247863247848E-2</v>
      </c>
      <c r="AP146" t="b">
        <v>1</v>
      </c>
      <c r="AQ146" t="b">
        <v>1</v>
      </c>
    </row>
    <row r="147" spans="1:43" x14ac:dyDescent="0.25">
      <c r="A147" t="s">
        <v>247</v>
      </c>
      <c r="B147" t="s">
        <v>48</v>
      </c>
      <c r="D147">
        <v>3</v>
      </c>
      <c r="E147">
        <v>9</v>
      </c>
      <c r="F147" t="s">
        <v>51</v>
      </c>
      <c r="G147" t="s">
        <v>36</v>
      </c>
      <c r="H147">
        <v>22</v>
      </c>
      <c r="I147" t="str">
        <f>IF(Table1[[#This Row],[Ethanol Day]]&lt;9,"Early",IF(Table1[[#This Row],[Ethanol Day]]&gt;16,"Late","Mid"))</f>
        <v>Late</v>
      </c>
      <c r="J147" t="s">
        <v>38</v>
      </c>
      <c r="K147" t="s">
        <v>37</v>
      </c>
      <c r="L147">
        <v>769</v>
      </c>
      <c r="M147">
        <v>13.043125</v>
      </c>
      <c r="N147">
        <f>Table1[[#This Row],[Hour4-Spk/sec]]-Table1[[#This Row],[Hour1-Spk/sec]]</f>
        <v>-0.70527777777777878</v>
      </c>
      <c r="O147">
        <v>86.461578032811516</v>
      </c>
      <c r="P147">
        <v>13.799444444444445</v>
      </c>
      <c r="Q147">
        <v>87.178041909968854</v>
      </c>
      <c r="R147">
        <v>12.75611111111111</v>
      </c>
      <c r="S147">
        <v>85.950718055235072</v>
      </c>
      <c r="T147">
        <v>12.522777777777778</v>
      </c>
      <c r="U147">
        <v>86.235493807769146</v>
      </c>
      <c r="V147">
        <v>13.094166666666666</v>
      </c>
      <c r="W147">
        <v>86.523019009196076</v>
      </c>
      <c r="X147">
        <v>1.1885325704947891</v>
      </c>
      <c r="Y147">
        <v>7.7131966635704527E-2</v>
      </c>
      <c r="Z147">
        <v>13.799444444444445</v>
      </c>
      <c r="AA147">
        <v>167</v>
      </c>
      <c r="AB147">
        <v>12.75611111111111</v>
      </c>
      <c r="AC147">
        <v>195</v>
      </c>
      <c r="AD147">
        <v>12.522777777777778</v>
      </c>
      <c r="AE147">
        <v>213</v>
      </c>
      <c r="AF147">
        <v>13.094166666666666</v>
      </c>
      <c r="AG147">
        <v>69</v>
      </c>
      <c r="AH147">
        <v>86.461578032811516</v>
      </c>
      <c r="AI147">
        <v>5.8847833149142579</v>
      </c>
      <c r="AJ147">
        <v>3.0368182312548314E-2</v>
      </c>
      <c r="AK147" s="37">
        <f>1/Table1[[#This Row],[Avg MeanISIinBurst]]</f>
        <v>32.929201679179663</v>
      </c>
      <c r="AL147">
        <v>137.37168135593316</v>
      </c>
      <c r="AM147">
        <v>0.17076482138193522</v>
      </c>
      <c r="AN147">
        <v>69.070885683976314</v>
      </c>
      <c r="AO147">
        <v>1.9100000000000001</v>
      </c>
      <c r="AP147" t="b">
        <v>1</v>
      </c>
      <c r="AQ147" t="b">
        <v>1</v>
      </c>
    </row>
    <row r="148" spans="1:43" x14ac:dyDescent="0.25">
      <c r="A148" t="s">
        <v>247</v>
      </c>
      <c r="B148" t="s">
        <v>48</v>
      </c>
      <c r="D148">
        <v>3</v>
      </c>
      <c r="E148">
        <v>11</v>
      </c>
      <c r="F148" t="s">
        <v>46</v>
      </c>
      <c r="G148" t="s">
        <v>36</v>
      </c>
      <c r="H148">
        <v>22</v>
      </c>
      <c r="I148" t="str">
        <f>IF(Table1[[#This Row],[Ethanol Day]]&lt;9,"Early",IF(Table1[[#This Row],[Ethanol Day]]&gt;16,"Late","Mid"))</f>
        <v>Late</v>
      </c>
      <c r="J148" t="s">
        <v>40</v>
      </c>
      <c r="K148" t="s">
        <v>37</v>
      </c>
      <c r="L148">
        <v>769</v>
      </c>
      <c r="M148">
        <v>0.54972222222222233</v>
      </c>
      <c r="N148">
        <f>Table1[[#This Row],[Hour4-Spk/sec]]-Table1[[#This Row],[Hour1-Spk/sec]]</f>
        <v>-8.1111111111111134E-2</v>
      </c>
      <c r="O148">
        <v>7.2900556325163173</v>
      </c>
      <c r="P148">
        <v>0.62194444444444452</v>
      </c>
      <c r="Q148">
        <v>8.3530245513226902</v>
      </c>
      <c r="R148">
        <v>0.52722222222222237</v>
      </c>
      <c r="S148">
        <v>7.2614550037661507</v>
      </c>
      <c r="T148">
        <v>0.50888888888888895</v>
      </c>
      <c r="U148">
        <v>6.735319163733557</v>
      </c>
      <c r="V148">
        <v>0.54083333333333339</v>
      </c>
      <c r="W148">
        <v>6.3826446280991735</v>
      </c>
      <c r="X148">
        <v>1.0475491290561412</v>
      </c>
      <c r="Y148">
        <v>1.8572081169318519</v>
      </c>
      <c r="Z148">
        <v>0.62194444444444452</v>
      </c>
      <c r="AA148">
        <v>167</v>
      </c>
      <c r="AB148">
        <v>0.52722222222222237</v>
      </c>
      <c r="AC148">
        <v>195</v>
      </c>
      <c r="AD148">
        <v>0.50888888888888895</v>
      </c>
      <c r="AE148">
        <v>213</v>
      </c>
      <c r="AF148">
        <v>0.54083333333333339</v>
      </c>
      <c r="AG148">
        <v>69</v>
      </c>
      <c r="AH148">
        <v>7.2900556325163173</v>
      </c>
      <c r="AI148">
        <v>2.109856284856285</v>
      </c>
      <c r="AJ148">
        <v>2.4516988416988419E-2</v>
      </c>
      <c r="AK148">
        <f>1/Table1[[#This Row],[Avg MeanISIinBurst]]</f>
        <v>40.788043906203242</v>
      </c>
      <c r="AL148">
        <v>86.525236475942762</v>
      </c>
      <c r="AM148">
        <v>2.8622571321365566E-2</v>
      </c>
      <c r="AN148">
        <v>151.77914679557804</v>
      </c>
      <c r="AO148">
        <v>1.8947368421052636E-2</v>
      </c>
      <c r="AP148" t="b">
        <v>1</v>
      </c>
      <c r="AQ148" t="b">
        <v>1</v>
      </c>
    </row>
    <row r="149" spans="1:43" x14ac:dyDescent="0.25">
      <c r="A149" t="s">
        <v>247</v>
      </c>
      <c r="B149" t="s">
        <v>48</v>
      </c>
      <c r="D149">
        <v>3</v>
      </c>
      <c r="E149">
        <v>15</v>
      </c>
      <c r="F149" t="s">
        <v>47</v>
      </c>
      <c r="G149" t="s">
        <v>36</v>
      </c>
      <c r="H149">
        <v>22</v>
      </c>
      <c r="I149" t="str">
        <f>IF(Table1[[#This Row],[Ethanol Day]]&lt;9,"Early",IF(Table1[[#This Row],[Ethanol Day]]&gt;16,"Late","Mid"))</f>
        <v>Late</v>
      </c>
      <c r="J149" t="s">
        <v>40</v>
      </c>
      <c r="K149" t="s">
        <v>37</v>
      </c>
      <c r="L149">
        <v>769</v>
      </c>
      <c r="M149">
        <v>1.2324652777777776</v>
      </c>
      <c r="N149">
        <f>Table1[[#This Row],[Hour4-Spk/sec]]-Table1[[#This Row],[Hour1-Spk/sec]]</f>
        <v>-1.3247222222222224</v>
      </c>
      <c r="O149">
        <v>17.54688981568377</v>
      </c>
      <c r="P149">
        <v>1.8286111111111112</v>
      </c>
      <c r="Q149">
        <v>21.981300203681084</v>
      </c>
      <c r="R149">
        <v>1.3638888888888887</v>
      </c>
      <c r="S149">
        <v>17.356994451443096</v>
      </c>
      <c r="T149">
        <v>1.2334722222222221</v>
      </c>
      <c r="U149">
        <v>15.287776255756693</v>
      </c>
      <c r="V149">
        <v>0.50388888888888883</v>
      </c>
      <c r="W149">
        <v>12.087035790152491</v>
      </c>
      <c r="X149">
        <v>1.1528968883497432</v>
      </c>
      <c r="Y149">
        <v>0.70868718492208982</v>
      </c>
      <c r="Z149">
        <v>1.8286111111111112</v>
      </c>
      <c r="AA149">
        <v>167</v>
      </c>
      <c r="AB149">
        <v>1.3638888888888887</v>
      </c>
      <c r="AC149">
        <v>195</v>
      </c>
      <c r="AD149">
        <v>1.2334722222222221</v>
      </c>
      <c r="AE149">
        <v>213</v>
      </c>
      <c r="AF149">
        <v>0.50388888888888883</v>
      </c>
      <c r="AG149">
        <v>69</v>
      </c>
      <c r="AH149">
        <v>17.54688981568377</v>
      </c>
      <c r="AI149">
        <v>2.4167557072084573</v>
      </c>
      <c r="AJ149">
        <v>2.8051608424307321E-2</v>
      </c>
      <c r="AK149">
        <f>1/Table1[[#This Row],[Avg MeanISIinBurst]]</f>
        <v>35.648579748941543</v>
      </c>
      <c r="AL149">
        <v>75.001396717107085</v>
      </c>
      <c r="AM149">
        <v>4.23208661439562E-2</v>
      </c>
      <c r="AN149">
        <v>114.78337583914146</v>
      </c>
      <c r="AO149">
        <v>0.10585585585585586</v>
      </c>
      <c r="AP149" t="b">
        <v>1</v>
      </c>
      <c r="AQ149" t="b">
        <v>1</v>
      </c>
    </row>
    <row r="150" spans="1:43" x14ac:dyDescent="0.25">
      <c r="A150" t="s">
        <v>247</v>
      </c>
      <c r="B150" t="s">
        <v>48</v>
      </c>
      <c r="D150">
        <v>3</v>
      </c>
      <c r="E150">
        <v>7</v>
      </c>
      <c r="F150" t="s">
        <v>43</v>
      </c>
      <c r="G150" t="s">
        <v>36</v>
      </c>
      <c r="H150">
        <v>22</v>
      </c>
      <c r="I150" t="str">
        <f>IF(Table1[[#This Row],[Ethanol Day]]&lt;9,"Early",IF(Table1[[#This Row],[Ethanol Day]]&gt;16,"Late","Mid"))</f>
        <v>Late</v>
      </c>
      <c r="J150" t="s">
        <v>40</v>
      </c>
      <c r="K150" t="s">
        <v>42</v>
      </c>
      <c r="L150">
        <v>769</v>
      </c>
      <c r="M150">
        <v>0.61706439393939394</v>
      </c>
      <c r="N150">
        <f>Table1[[#This Row],[Hour4-Spk/sec]]-Table1[[#This Row],[Hour1-Spk/sec]]</f>
        <v>0.26242424242424234</v>
      </c>
      <c r="O150">
        <v>5.6034335753119366</v>
      </c>
      <c r="P150">
        <v>0.42333333333333334</v>
      </c>
      <c r="Q150">
        <v>4.2125565696228691</v>
      </c>
      <c r="R150">
        <v>0.67388888888888898</v>
      </c>
      <c r="S150">
        <v>6.8347053972994702</v>
      </c>
      <c r="T150">
        <v>0.68527777777777787</v>
      </c>
      <c r="U150">
        <v>5.8839276107311624</v>
      </c>
      <c r="V150">
        <v>0.68575757575757568</v>
      </c>
      <c r="W150">
        <v>5.2407670201588488</v>
      </c>
      <c r="X150">
        <v>1.1284464194838693</v>
      </c>
      <c r="Y150">
        <v>1.6841645751055427</v>
      </c>
      <c r="Z150">
        <v>0.42333333333333334</v>
      </c>
      <c r="AA150">
        <v>167</v>
      </c>
      <c r="AB150">
        <v>0.67388888888888898</v>
      </c>
      <c r="AC150">
        <v>195</v>
      </c>
      <c r="AD150">
        <v>0.68527777777777787</v>
      </c>
      <c r="AE150">
        <v>213</v>
      </c>
      <c r="AF150">
        <v>0.68575757575757568</v>
      </c>
      <c r="AG150">
        <v>69</v>
      </c>
      <c r="AH150">
        <v>5.6034335753119366</v>
      </c>
      <c r="AI150">
        <v>2.0799185463659149</v>
      </c>
      <c r="AJ150">
        <v>2.6171069601086051E-2</v>
      </c>
      <c r="AK150" s="35">
        <f>1/Table1[[#This Row],[Avg MeanISIinBurst]]</f>
        <v>38.210131081478686</v>
      </c>
      <c r="AL150">
        <v>64.169494999639767</v>
      </c>
      <c r="AM150">
        <v>2.8834065371761242E-2</v>
      </c>
      <c r="AN150">
        <v>116.24100032740834</v>
      </c>
      <c r="AO150">
        <v>1.7166666666666663E-2</v>
      </c>
      <c r="AP150" t="b">
        <v>1</v>
      </c>
      <c r="AQ150" t="b">
        <v>1</v>
      </c>
    </row>
    <row r="151" spans="1:43" x14ac:dyDescent="0.25">
      <c r="A151" t="s">
        <v>248</v>
      </c>
      <c r="B151" t="s">
        <v>34</v>
      </c>
      <c r="C151" t="s">
        <v>135</v>
      </c>
      <c r="D151">
        <v>1</v>
      </c>
      <c r="E151">
        <v>2</v>
      </c>
      <c r="F151" t="s">
        <v>39</v>
      </c>
      <c r="G151" t="s">
        <v>36</v>
      </c>
      <c r="H151">
        <v>21</v>
      </c>
      <c r="I151" t="str">
        <f>IF(Table1[[#This Row],[Ethanol Day]]&lt;9,"Early",IF(Table1[[#This Row],[Ethanol Day]]&gt;16,"Late","Mid"))</f>
        <v>Late</v>
      </c>
      <c r="J151" t="s">
        <v>40</v>
      </c>
      <c r="K151" t="s">
        <v>37</v>
      </c>
      <c r="L151">
        <v>531</v>
      </c>
      <c r="M151">
        <v>1.4454166666666668</v>
      </c>
      <c r="N151">
        <f>Table1[[#This Row],[Hour4-Spk/sec]]-Table1[[#This Row],[Hour1-Spk/sec]]</f>
        <v>-0.85916666666666663</v>
      </c>
      <c r="O151">
        <v>8.0176450470678624</v>
      </c>
      <c r="P151">
        <v>1.7969444444444445</v>
      </c>
      <c r="Q151">
        <v>9.0863330907333193</v>
      </c>
      <c r="R151">
        <v>1.7061111111111114</v>
      </c>
      <c r="S151">
        <v>10.341927985374797</v>
      </c>
      <c r="T151">
        <v>1.3408333333333333</v>
      </c>
      <c r="U151">
        <v>6.4096607617859105</v>
      </c>
      <c r="V151">
        <v>0.93777777777777782</v>
      </c>
      <c r="W151">
        <v>6.0703868324964851</v>
      </c>
      <c r="X151">
        <v>1.025999211964157</v>
      </c>
      <c r="Y151">
        <v>0.69050436309275487</v>
      </c>
      <c r="Z151">
        <v>1.7969444444444445</v>
      </c>
      <c r="AA151">
        <v>82</v>
      </c>
      <c r="AB151">
        <v>1.7061111111111114</v>
      </c>
      <c r="AC151">
        <v>226</v>
      </c>
      <c r="AD151">
        <v>1.3408333333333333</v>
      </c>
      <c r="AE151">
        <v>115</v>
      </c>
      <c r="AF151">
        <v>0.93777777777777782</v>
      </c>
      <c r="AG151">
        <v>107</v>
      </c>
      <c r="AH151">
        <v>8.0176450470678624</v>
      </c>
      <c r="AI151">
        <v>2.0886522702583243</v>
      </c>
      <c r="AJ151">
        <v>2.9361716784255466E-2</v>
      </c>
      <c r="AK151">
        <f>1/Table1[[#This Row],[Avg MeanISIinBurst]]</f>
        <v>34.057954013650409</v>
      </c>
      <c r="AL151">
        <v>53.097813567999331</v>
      </c>
      <c r="AM151">
        <v>3.3293461101017004E-2</v>
      </c>
      <c r="AN151">
        <v>98.582983499178283</v>
      </c>
      <c r="AO151">
        <v>5.8680555555555562E-2</v>
      </c>
      <c r="AP151" t="b">
        <v>1</v>
      </c>
      <c r="AQ151" t="b">
        <v>1</v>
      </c>
    </row>
    <row r="152" spans="1:43" x14ac:dyDescent="0.25">
      <c r="A152" t="s">
        <v>248</v>
      </c>
      <c r="B152" t="s">
        <v>34</v>
      </c>
      <c r="D152">
        <v>1</v>
      </c>
      <c r="E152">
        <v>10</v>
      </c>
      <c r="F152" t="s">
        <v>45</v>
      </c>
      <c r="G152" t="s">
        <v>36</v>
      </c>
      <c r="H152">
        <v>21</v>
      </c>
      <c r="I152" t="str">
        <f>IF(Table1[[#This Row],[Ethanol Day]]&lt;9,"Early",IF(Table1[[#This Row],[Ethanol Day]]&gt;16,"Late","Mid"))</f>
        <v>Late</v>
      </c>
      <c r="J152" t="s">
        <v>42</v>
      </c>
      <c r="K152" t="s">
        <v>37</v>
      </c>
      <c r="L152">
        <v>531</v>
      </c>
      <c r="M152">
        <v>2.3727777777777779</v>
      </c>
      <c r="N152">
        <f>Table1[[#This Row],[Hour4-Spk/sec]]-Table1[[#This Row],[Hour1-Spk/sec]]</f>
        <v>1.526111111111111</v>
      </c>
      <c r="O152">
        <v>23.475667505014648</v>
      </c>
      <c r="P152">
        <v>1.150277777777778</v>
      </c>
      <c r="Q152">
        <v>11.000954338255255</v>
      </c>
      <c r="R152">
        <v>3.080138888888889</v>
      </c>
      <c r="S152">
        <v>29.082803031042605</v>
      </c>
      <c r="T152">
        <v>2.5843055555555554</v>
      </c>
      <c r="U152">
        <v>25.47321472341379</v>
      </c>
      <c r="V152">
        <v>2.6763888888888889</v>
      </c>
      <c r="W152">
        <v>28.979421489382517</v>
      </c>
      <c r="X152">
        <v>2.2284119515139507</v>
      </c>
      <c r="Y152">
        <v>0.42267411634443408</v>
      </c>
      <c r="Z152">
        <v>1.150277777777778</v>
      </c>
      <c r="AA152">
        <v>82</v>
      </c>
      <c r="AB152">
        <v>3.080138888888889</v>
      </c>
      <c r="AC152">
        <v>226</v>
      </c>
      <c r="AD152">
        <v>2.5843055555555554</v>
      </c>
      <c r="AE152">
        <v>115</v>
      </c>
      <c r="AF152">
        <v>2.6763888888888889</v>
      </c>
      <c r="AG152">
        <v>107</v>
      </c>
      <c r="AH152">
        <v>23.475667505014648</v>
      </c>
      <c r="AI152">
        <v>2.4043901187023757</v>
      </c>
      <c r="AJ152">
        <v>2.7358429774432643E-2</v>
      </c>
      <c r="AK152">
        <f>1/Table1[[#This Row],[Avg MeanISIinBurst]]</f>
        <v>36.551805357430752</v>
      </c>
      <c r="AL152">
        <v>96.916275834623761</v>
      </c>
      <c r="AM152">
        <v>4.3340078138326216E-2</v>
      </c>
      <c r="AN152">
        <v>134.36942047862871</v>
      </c>
      <c r="AO152">
        <v>0.26943262411347524</v>
      </c>
      <c r="AP152" t="b">
        <v>1</v>
      </c>
      <c r="AQ152" t="b">
        <v>1</v>
      </c>
    </row>
    <row r="153" spans="1:43" x14ac:dyDescent="0.25">
      <c r="A153" t="s">
        <v>248</v>
      </c>
      <c r="B153" t="s">
        <v>34</v>
      </c>
      <c r="D153">
        <v>1</v>
      </c>
      <c r="E153">
        <v>14</v>
      </c>
      <c r="F153" t="s">
        <v>46</v>
      </c>
      <c r="G153" t="s">
        <v>36</v>
      </c>
      <c r="H153">
        <v>21</v>
      </c>
      <c r="I153" t="str">
        <f>IF(Table1[[#This Row],[Ethanol Day]]&lt;9,"Early",IF(Table1[[#This Row],[Ethanol Day]]&gt;16,"Late","Mid"))</f>
        <v>Late</v>
      </c>
      <c r="J153" t="s">
        <v>37</v>
      </c>
      <c r="K153" t="s">
        <v>37</v>
      </c>
      <c r="L153">
        <v>531</v>
      </c>
      <c r="M153">
        <v>0.32423611111111111</v>
      </c>
      <c r="N153">
        <f>Table1[[#This Row],[Hour4-Spk/sec]]-Table1[[#This Row],[Hour1-Spk/sec]]</f>
        <v>5.4722222222222228E-2</v>
      </c>
      <c r="O153">
        <v>20.581140302700174</v>
      </c>
      <c r="P153">
        <v>0.33333333333333331</v>
      </c>
      <c r="Q153">
        <v>13.135547069632148</v>
      </c>
      <c r="R153">
        <v>0.25833333333333336</v>
      </c>
      <c r="S153">
        <v>20.558078578958884</v>
      </c>
      <c r="T153">
        <v>0.31722222222222224</v>
      </c>
      <c r="U153">
        <v>23.041147471151927</v>
      </c>
      <c r="V153">
        <v>0.38805555555555554</v>
      </c>
      <c r="W153">
        <v>26.045119708181144</v>
      </c>
      <c r="X153">
        <v>1.5174143752442968</v>
      </c>
      <c r="Y153">
        <v>2.994740531475748</v>
      </c>
      <c r="Z153">
        <v>0.33333333333333331</v>
      </c>
      <c r="AA153">
        <v>82</v>
      </c>
      <c r="AB153">
        <v>0.25833333333333336</v>
      </c>
      <c r="AC153">
        <v>226</v>
      </c>
      <c r="AD153">
        <v>0.31722222222222224</v>
      </c>
      <c r="AE153">
        <v>115</v>
      </c>
      <c r="AF153">
        <v>0.38805555555555554</v>
      </c>
      <c r="AG153">
        <v>107</v>
      </c>
      <c r="AH153">
        <v>20.581140302700174</v>
      </c>
      <c r="AI153" s="1">
        <v>2.5144303840205535</v>
      </c>
      <c r="AJ153">
        <v>2.550655620802085E-2</v>
      </c>
      <c r="AK153">
        <f>1/Table1[[#This Row],[Avg MeanISIinBurst]]</f>
        <v>39.205606270184674</v>
      </c>
      <c r="AL153">
        <v>72.589185683836462</v>
      </c>
      <c r="AM153">
        <v>4.3655820931255022E-2</v>
      </c>
      <c r="AN153">
        <v>112.33889080059807</v>
      </c>
      <c r="AO153">
        <v>2.7708333333333331E-2</v>
      </c>
      <c r="AP153" t="b">
        <v>1</v>
      </c>
      <c r="AQ153" t="b">
        <v>1</v>
      </c>
    </row>
    <row r="154" spans="1:43" x14ac:dyDescent="0.25">
      <c r="A154" t="s">
        <v>248</v>
      </c>
      <c r="B154" t="s">
        <v>34</v>
      </c>
      <c r="D154">
        <v>1</v>
      </c>
      <c r="E154">
        <v>1</v>
      </c>
      <c r="F154" t="s">
        <v>35</v>
      </c>
      <c r="G154" t="s">
        <v>36</v>
      </c>
      <c r="H154">
        <v>21</v>
      </c>
      <c r="I154" t="str">
        <f>IF(Table1[[#This Row],[Ethanol Day]]&lt;9,"Early",IF(Table1[[#This Row],[Ethanol Day]]&gt;16,"Late","Mid"))</f>
        <v>Late</v>
      </c>
      <c r="J154" t="s">
        <v>37</v>
      </c>
      <c r="K154" t="s">
        <v>38</v>
      </c>
      <c r="L154">
        <v>531</v>
      </c>
      <c r="M154">
        <v>1.3870486111111111</v>
      </c>
      <c r="N154">
        <f>Table1[[#This Row],[Hour4-Spk/sec]]-Table1[[#This Row],[Hour1-Spk/sec]]</f>
        <v>-0.31222222222222196</v>
      </c>
      <c r="O154">
        <v>15.387469039291952</v>
      </c>
      <c r="P154">
        <v>1.4169444444444441</v>
      </c>
      <c r="Q154">
        <v>15.159694400169499</v>
      </c>
      <c r="R154">
        <v>1.5541666666666665</v>
      </c>
      <c r="S154">
        <v>17.395823113443981</v>
      </c>
      <c r="T154">
        <v>1.472361111111111</v>
      </c>
      <c r="U154">
        <v>16.337609844576924</v>
      </c>
      <c r="V154">
        <v>1.1047222222222222</v>
      </c>
      <c r="W154">
        <f>-Table1[[#This Row],[Hour1-Spk/sec]]</f>
        <v>-1.4169444444444441</v>
      </c>
      <c r="X154">
        <v>1.1789595653519163</v>
      </c>
      <c r="Y154">
        <v>0.72430543737236219</v>
      </c>
      <c r="Z154">
        <v>1.4169444444444441</v>
      </c>
      <c r="AA154">
        <v>82</v>
      </c>
      <c r="AB154">
        <v>1.5541666666666665</v>
      </c>
      <c r="AC154">
        <v>226</v>
      </c>
      <c r="AD154">
        <v>1.472361111111111</v>
      </c>
      <c r="AE154">
        <v>115</v>
      </c>
      <c r="AF154">
        <v>1.1047222222222222</v>
      </c>
      <c r="AG154">
        <v>107</v>
      </c>
      <c r="AH154">
        <v>15.387469039291952</v>
      </c>
      <c r="AI154">
        <v>2.2197858648088968</v>
      </c>
      <c r="AJ154">
        <v>2.793382500795728E-2</v>
      </c>
      <c r="AK154">
        <f>1/Table1[[#This Row],[Avg MeanISIinBurst]]</f>
        <v>35.798892551060881</v>
      </c>
      <c r="AL154">
        <v>68.937615675517947</v>
      </c>
      <c r="AM154">
        <v>3.6689836619823307E-2</v>
      </c>
      <c r="AN154">
        <v>114.93148242827317</v>
      </c>
      <c r="AO154">
        <v>9.8958333333333356E-2</v>
      </c>
      <c r="AP154" t="b">
        <v>1</v>
      </c>
      <c r="AQ154" t="b">
        <v>1</v>
      </c>
    </row>
    <row r="155" spans="1:43" x14ac:dyDescent="0.25">
      <c r="A155" t="s">
        <v>248</v>
      </c>
      <c r="B155" t="s">
        <v>34</v>
      </c>
      <c r="D155">
        <v>1</v>
      </c>
      <c r="E155">
        <v>4</v>
      </c>
      <c r="F155" t="s">
        <v>41</v>
      </c>
      <c r="G155" t="s">
        <v>36</v>
      </c>
      <c r="H155">
        <v>21</v>
      </c>
      <c r="I155" t="str">
        <f>IF(Table1[[#This Row],[Ethanol Day]]&lt;9,"Early",IF(Table1[[#This Row],[Ethanol Day]]&gt;16,"Late","Mid"))</f>
        <v>Late</v>
      </c>
      <c r="J155" t="s">
        <v>37</v>
      </c>
      <c r="K155" t="s">
        <v>42</v>
      </c>
      <c r="L155">
        <v>531</v>
      </c>
      <c r="M155">
        <v>3.2439204545454552</v>
      </c>
      <c r="N155">
        <f>Table1[[#This Row],[Hour4-Spk/sec]]-Table1[[#This Row],[Hour1-Spk/sec]]</f>
        <v>0.66012626262626273</v>
      </c>
      <c r="O155">
        <v>33.42404803186097</v>
      </c>
      <c r="P155">
        <v>1.9013888888888892</v>
      </c>
      <c r="Q155">
        <v>25.30433203053504</v>
      </c>
      <c r="R155">
        <v>3.8561111111111117</v>
      </c>
      <c r="S155">
        <v>37.870200001224326</v>
      </c>
      <c r="T155">
        <v>4.6566666666666672</v>
      </c>
      <c r="U155">
        <v>44.146886850063417</v>
      </c>
      <c r="V155">
        <v>2.561515151515152</v>
      </c>
      <c r="W155">
        <v>26.374773245621089</v>
      </c>
      <c r="X155">
        <v>1.3950568417427691</v>
      </c>
      <c r="Y155">
        <v>0.28149942963024305</v>
      </c>
      <c r="Z155">
        <v>1.9013888888888892</v>
      </c>
      <c r="AA155">
        <v>82</v>
      </c>
      <c r="AB155">
        <v>3.8561111111111117</v>
      </c>
      <c r="AC155">
        <v>226</v>
      </c>
      <c r="AD155">
        <v>4.6566666666666672</v>
      </c>
      <c r="AE155">
        <v>115</v>
      </c>
      <c r="AF155">
        <v>2.561515151515152</v>
      </c>
      <c r="AG155">
        <v>107</v>
      </c>
      <c r="AH155">
        <v>33.42404803186097</v>
      </c>
      <c r="AI155">
        <v>2.8122236198622477</v>
      </c>
      <c r="AJ155">
        <v>3.1416450977246456E-2</v>
      </c>
      <c r="AK155">
        <f>1/Table1[[#This Row],[Avg MeanISIinBurst]]</f>
        <v>31.830457257067508</v>
      </c>
      <c r="AL155">
        <v>67.766553171625191</v>
      </c>
      <c r="AM155">
        <v>6.4285395426312675E-2</v>
      </c>
      <c r="AN155">
        <v>86.665940871522096</v>
      </c>
      <c r="AO155">
        <v>0.43748299319727879</v>
      </c>
      <c r="AP155" t="b">
        <v>1</v>
      </c>
      <c r="AQ155" t="b">
        <v>1</v>
      </c>
    </row>
    <row r="156" spans="1:43" x14ac:dyDescent="0.25">
      <c r="A156" t="s">
        <v>248</v>
      </c>
      <c r="B156" t="s">
        <v>34</v>
      </c>
      <c r="D156">
        <v>1</v>
      </c>
      <c r="E156">
        <v>8</v>
      </c>
      <c r="F156" t="s">
        <v>43</v>
      </c>
      <c r="G156" t="s">
        <v>36</v>
      </c>
      <c r="H156">
        <v>21</v>
      </c>
      <c r="I156" t="str">
        <f>IF(Table1[[#This Row],[Ethanol Day]]&lt;9,"Early",IF(Table1[[#This Row],[Ethanol Day]]&gt;16,"Late","Mid"))</f>
        <v>Late</v>
      </c>
      <c r="J156" t="s">
        <v>37</v>
      </c>
      <c r="K156" t="s">
        <v>42</v>
      </c>
      <c r="L156">
        <v>531</v>
      </c>
      <c r="M156">
        <v>4.4893970959595961</v>
      </c>
      <c r="N156">
        <f>Table1[[#This Row],[Hour4-Spk/sec]]-Table1[[#This Row],[Hour1-Spk/sec]]</f>
        <v>0.84828282828282831</v>
      </c>
      <c r="O156">
        <v>41.777304689624415</v>
      </c>
      <c r="P156">
        <v>2.7911111111111109</v>
      </c>
      <c r="Q156">
        <v>28.789110596873972</v>
      </c>
      <c r="R156">
        <v>5.3059722222222225</v>
      </c>
      <c r="S156">
        <v>48.636681272058219</v>
      </c>
      <c r="T156">
        <v>6.221111111111111</v>
      </c>
      <c r="U156">
        <v>54.111004236413834</v>
      </c>
      <c r="V156">
        <v>3.6393939393939392</v>
      </c>
      <c r="W156">
        <v>35.631922157329903</v>
      </c>
      <c r="X156">
        <v>1.1914537822121176</v>
      </c>
      <c r="Y156">
        <v>0.20259802775447844</v>
      </c>
      <c r="Z156">
        <v>2.7911111111111109</v>
      </c>
      <c r="AA156">
        <v>82</v>
      </c>
      <c r="AB156">
        <v>5.3059722222222225</v>
      </c>
      <c r="AC156">
        <v>226</v>
      </c>
      <c r="AD156">
        <v>6.221111111111111</v>
      </c>
      <c r="AE156">
        <v>115</v>
      </c>
      <c r="AF156">
        <v>3.6393939393939392</v>
      </c>
      <c r="AG156">
        <v>107</v>
      </c>
      <c r="AH156">
        <v>41.777304689624415</v>
      </c>
      <c r="AI156">
        <v>3.0702729326926654</v>
      </c>
      <c r="AJ156">
        <v>3.2430338031447889E-2</v>
      </c>
      <c r="AK156">
        <f>1/Table1[[#This Row],[Avg MeanISIinBurst]]</f>
        <v>30.835324597304357</v>
      </c>
      <c r="AL156">
        <v>70.996749571679302</v>
      </c>
      <c r="AM156">
        <v>7.804931854907031E-2</v>
      </c>
      <c r="AN156">
        <v>80.075545966851777</v>
      </c>
      <c r="AO156">
        <v>0.6774468085106381</v>
      </c>
      <c r="AP156" t="b">
        <v>1</v>
      </c>
      <c r="AQ156" t="b">
        <v>1</v>
      </c>
    </row>
    <row r="157" spans="1:43" x14ac:dyDescent="0.25">
      <c r="A157" t="s">
        <v>248</v>
      </c>
      <c r="B157" t="s">
        <v>34</v>
      </c>
      <c r="D157">
        <v>1</v>
      </c>
      <c r="E157">
        <v>9</v>
      </c>
      <c r="F157" t="s">
        <v>44</v>
      </c>
      <c r="G157" t="s">
        <v>36</v>
      </c>
      <c r="H157">
        <v>21</v>
      </c>
      <c r="I157" t="str">
        <f>IF(Table1[[#This Row],[Ethanol Day]]&lt;9,"Early",IF(Table1[[#This Row],[Ethanol Day]]&gt;16,"Late","Mid"))</f>
        <v>Late</v>
      </c>
      <c r="J157" t="s">
        <v>37</v>
      </c>
      <c r="K157" t="s">
        <v>42</v>
      </c>
      <c r="L157">
        <v>531</v>
      </c>
      <c r="M157">
        <v>2.8964141414141418</v>
      </c>
      <c r="N157">
        <f>Table1[[#This Row],[Hour4-Spk/sec]]-Table1[[#This Row],[Hour1-Spk/sec]]</f>
        <v>-2.4010101010101015</v>
      </c>
      <c r="O157">
        <v>29.346762764000232</v>
      </c>
      <c r="P157">
        <v>3.8922222222222227</v>
      </c>
      <c r="Q157">
        <v>37.609887314685672</v>
      </c>
      <c r="R157">
        <v>3.1686111111111113</v>
      </c>
      <c r="S157">
        <v>31.493476557284399</v>
      </c>
      <c r="T157">
        <v>3.0336111111111115</v>
      </c>
      <c r="U157">
        <v>32.046827654368585</v>
      </c>
      <c r="V157">
        <v>1.4912121212121212</v>
      </c>
      <c r="W157">
        <v>16.415752345769281</v>
      </c>
      <c r="X157">
        <v>1.4441938116434057</v>
      </c>
      <c r="Y157">
        <v>0.31539575486044497</v>
      </c>
      <c r="Z157">
        <v>3.8922222222222227</v>
      </c>
      <c r="AA157">
        <v>82</v>
      </c>
      <c r="AB157">
        <v>3.1686111111111113</v>
      </c>
      <c r="AC157">
        <v>226</v>
      </c>
      <c r="AD157">
        <v>3.0336111111111115</v>
      </c>
      <c r="AE157">
        <v>115</v>
      </c>
      <c r="AF157">
        <v>1.4912121212121212</v>
      </c>
      <c r="AG157">
        <v>107</v>
      </c>
      <c r="AH157">
        <v>29.346762764000232</v>
      </c>
      <c r="AI157">
        <v>2.7145467704500059</v>
      </c>
      <c r="AJ157">
        <v>3.096951069956929E-2</v>
      </c>
      <c r="AK157">
        <f>1/Table1[[#This Row],[Avg MeanISIinBurst]]</f>
        <v>32.289822390184149</v>
      </c>
      <c r="AL157">
        <v>64.499405666113404</v>
      </c>
      <c r="AM157">
        <v>6.110313138715797E-2</v>
      </c>
      <c r="AN157">
        <v>85.262232085950117</v>
      </c>
      <c r="AO157">
        <v>0.37222222222222207</v>
      </c>
      <c r="AP157" t="b">
        <v>1</v>
      </c>
      <c r="AQ157" t="b">
        <v>1</v>
      </c>
    </row>
    <row r="158" spans="1:43" x14ac:dyDescent="0.25">
      <c r="A158" t="s">
        <v>248</v>
      </c>
      <c r="B158" t="s">
        <v>34</v>
      </c>
      <c r="D158">
        <v>1</v>
      </c>
      <c r="E158">
        <v>18</v>
      </c>
      <c r="F158" t="s">
        <v>47</v>
      </c>
      <c r="G158" t="s">
        <v>36</v>
      </c>
      <c r="H158">
        <v>21</v>
      </c>
      <c r="I158" t="str">
        <f>IF(Table1[[#This Row],[Ethanol Day]]&lt;9,"Early",IF(Table1[[#This Row],[Ethanol Day]]&gt;16,"Late","Mid"))</f>
        <v>Late</v>
      </c>
      <c r="J158" t="s">
        <v>40</v>
      </c>
      <c r="K158" t="s">
        <v>38</v>
      </c>
      <c r="L158">
        <v>531</v>
      </c>
      <c r="M158">
        <v>2.3743055555555559</v>
      </c>
      <c r="N158">
        <f>Table1[[#This Row],[Hour4-Spk/sec]]-Table1[[#This Row],[Hour1-Spk/sec]]</f>
        <v>-1.8519444444444439</v>
      </c>
      <c r="O158">
        <v>24.844530839446776</v>
      </c>
      <c r="P158">
        <v>3.2972222222222221</v>
      </c>
      <c r="Q158">
        <v>32.692771559685617</v>
      </c>
      <c r="R158">
        <v>2.6641666666666666</v>
      </c>
      <c r="S158">
        <v>26.325627844382662</v>
      </c>
      <c r="T158">
        <v>2.0905555555555551</v>
      </c>
      <c r="U158">
        <v>21.497913282559981</v>
      </c>
      <c r="V158">
        <v>1.4452777777777781</v>
      </c>
      <c r="W158">
        <v>16.867570615062881</v>
      </c>
      <c r="X158">
        <v>1.1636792509601606</v>
      </c>
      <c r="Y158">
        <v>0.42118606438023071</v>
      </c>
      <c r="Z158">
        <v>3.2972222222222221</v>
      </c>
      <c r="AA158">
        <v>82</v>
      </c>
      <c r="AB158">
        <v>2.6641666666666666</v>
      </c>
      <c r="AC158">
        <v>226</v>
      </c>
      <c r="AD158">
        <v>2.0905555555555551</v>
      </c>
      <c r="AE158">
        <v>115</v>
      </c>
      <c r="AF158">
        <v>1.4452777777777781</v>
      </c>
      <c r="AG158">
        <v>107</v>
      </c>
      <c r="AH158">
        <v>24.844530839446776</v>
      </c>
      <c r="AI158">
        <v>2.3702223743700004</v>
      </c>
      <c r="AJ158">
        <v>2.9314852593903203E-2</v>
      </c>
      <c r="AK158">
        <f>1/Table1[[#This Row],[Avg MeanISIinBurst]]</f>
        <v>34.11240076329009</v>
      </c>
      <c r="AL158">
        <v>68.679287834613248</v>
      </c>
      <c r="AM158">
        <v>4.3844019301440218E-2</v>
      </c>
      <c r="AN158">
        <v>103.11004719902473</v>
      </c>
      <c r="AO158">
        <v>0.2676811594202898</v>
      </c>
      <c r="AP158" t="b">
        <v>1</v>
      </c>
      <c r="AQ158" t="b">
        <v>1</v>
      </c>
    </row>
  </sheetData>
  <pageMargins left="0.7" right="0.7" top="0.75" bottom="0.75" header="0.3" footer="0.3"/>
  <pageSetup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K297"/>
  <sheetViews>
    <sheetView topLeftCell="A80" zoomScale="85" zoomScaleNormal="85" workbookViewId="0">
      <selection activeCell="E129" sqref="E129"/>
    </sheetView>
  </sheetViews>
  <sheetFormatPr defaultRowHeight="15" x14ac:dyDescent="0.25"/>
  <cols>
    <col min="2" max="2" width="8.42578125" bestFit="1" customWidth="1"/>
    <col min="3" max="3" width="8" bestFit="1" customWidth="1"/>
    <col min="4" max="4" width="22.5703125" bestFit="1" customWidth="1"/>
    <col min="5" max="5" width="17.140625" bestFit="1" customWidth="1"/>
    <col min="6" max="6" width="19.85546875" bestFit="1" customWidth="1"/>
    <col min="7" max="7" width="20.7109375" bestFit="1" customWidth="1"/>
    <col min="8" max="8" width="20.28515625" bestFit="1" customWidth="1"/>
    <col min="9" max="9" width="13.140625" bestFit="1" customWidth="1"/>
    <col min="10" max="10" width="88.7109375" style="34" customWidth="1"/>
    <col min="11" max="11" width="11.7109375" customWidth="1"/>
  </cols>
  <sheetData>
    <row r="2" spans="2:11" s="9" customFormat="1" ht="19.5" customHeight="1" thickBot="1" x14ac:dyDescent="0.35">
      <c r="B2" s="4" t="s">
        <v>122</v>
      </c>
      <c r="C2" s="5" t="s">
        <v>123</v>
      </c>
      <c r="D2" s="6" t="s">
        <v>124</v>
      </c>
      <c r="E2" s="6" t="s">
        <v>125</v>
      </c>
      <c r="F2" s="6" t="s">
        <v>126</v>
      </c>
      <c r="G2" s="6" t="s">
        <v>127</v>
      </c>
      <c r="H2" s="5" t="s">
        <v>128</v>
      </c>
      <c r="I2" s="5" t="s">
        <v>129</v>
      </c>
      <c r="J2" s="7" t="s">
        <v>130</v>
      </c>
      <c r="K2" s="8" t="s">
        <v>131</v>
      </c>
    </row>
    <row r="3" spans="2:11" s="17" customFormat="1" ht="19.5" customHeight="1" x14ac:dyDescent="0.25">
      <c r="B3" s="10">
        <v>4</v>
      </c>
      <c r="C3" s="11">
        <v>3</v>
      </c>
      <c r="D3" s="12" t="s">
        <v>132</v>
      </c>
      <c r="E3" s="13" t="s">
        <v>133</v>
      </c>
      <c r="F3" s="14" t="s">
        <v>134</v>
      </c>
      <c r="G3" s="15" t="s">
        <v>134</v>
      </c>
      <c r="H3" s="10" t="b">
        <f>EXACT(Table28[[#This Row],[OLD LICK TYPE]],Table28[[#This Row],[NEW LICK TYPE]])</f>
        <v>1</v>
      </c>
      <c r="I3" s="16" t="s">
        <v>135</v>
      </c>
      <c r="J3" s="16" t="s">
        <v>136</v>
      </c>
      <c r="K3" s="11"/>
    </row>
    <row r="4" spans="2:11" s="17" customFormat="1" ht="19.5" customHeight="1" x14ac:dyDescent="0.25">
      <c r="B4" s="10">
        <v>17</v>
      </c>
      <c r="C4" s="11">
        <v>6</v>
      </c>
      <c r="D4" s="18" t="s">
        <v>132</v>
      </c>
      <c r="E4" s="19" t="s">
        <v>137</v>
      </c>
      <c r="F4" s="20" t="s">
        <v>134</v>
      </c>
      <c r="G4" s="21" t="s">
        <v>134</v>
      </c>
      <c r="H4" s="10" t="b">
        <f>EXACT(Table28[[#This Row],[OLD LICK TYPE]],Table28[[#This Row],[NEW LICK TYPE]])</f>
        <v>1</v>
      </c>
      <c r="I4" s="16" t="s">
        <v>135</v>
      </c>
      <c r="J4" s="16" t="s">
        <v>138</v>
      </c>
      <c r="K4" s="11"/>
    </row>
    <row r="5" spans="2:11" s="17" customFormat="1" ht="19.5" customHeight="1" x14ac:dyDescent="0.25">
      <c r="B5" s="10">
        <v>17</v>
      </c>
      <c r="C5" s="11">
        <v>11</v>
      </c>
      <c r="D5" s="18" t="s">
        <v>132</v>
      </c>
      <c r="E5" s="19" t="s">
        <v>139</v>
      </c>
      <c r="F5" s="20" t="s">
        <v>134</v>
      </c>
      <c r="G5" s="21" t="s">
        <v>134</v>
      </c>
      <c r="H5" s="10" t="b">
        <f>EXACT(Table28[[#This Row],[OLD LICK TYPE]],Table28[[#This Row],[NEW LICK TYPE]])</f>
        <v>1</v>
      </c>
      <c r="I5" s="16" t="s">
        <v>135</v>
      </c>
      <c r="J5" s="16" t="s">
        <v>138</v>
      </c>
      <c r="K5" s="11"/>
    </row>
    <row r="6" spans="2:11" s="17" customFormat="1" ht="19.5" customHeight="1" x14ac:dyDescent="0.25">
      <c r="B6" s="10">
        <v>1</v>
      </c>
      <c r="C6" s="11">
        <v>18</v>
      </c>
      <c r="D6" s="18" t="s">
        <v>132</v>
      </c>
      <c r="E6" s="19" t="s">
        <v>140</v>
      </c>
      <c r="F6" s="20" t="s">
        <v>141</v>
      </c>
      <c r="G6" s="21" t="s">
        <v>141</v>
      </c>
      <c r="H6" s="10" t="b">
        <f>EXACT(Table28[[#This Row],[OLD LICK TYPE]],Table28[[#This Row],[NEW LICK TYPE]])</f>
        <v>1</v>
      </c>
      <c r="I6" s="16" t="s">
        <v>135</v>
      </c>
      <c r="J6" s="16" t="s">
        <v>142</v>
      </c>
      <c r="K6" s="11"/>
    </row>
    <row r="7" spans="2:11" s="17" customFormat="1" ht="19.5" customHeight="1" x14ac:dyDescent="0.25">
      <c r="B7" s="10">
        <v>12</v>
      </c>
      <c r="C7" s="11">
        <v>13</v>
      </c>
      <c r="D7" s="18" t="s">
        <v>132</v>
      </c>
      <c r="E7" s="19" t="s">
        <v>143</v>
      </c>
      <c r="F7" s="20" t="s">
        <v>141</v>
      </c>
      <c r="G7" s="21" t="s">
        <v>141</v>
      </c>
      <c r="H7" s="10" t="b">
        <f>EXACT(Table28[[#This Row],[OLD LICK TYPE]],Table28[[#This Row],[NEW LICK TYPE]])</f>
        <v>1</v>
      </c>
      <c r="I7" s="16" t="s">
        <v>135</v>
      </c>
      <c r="J7" s="16" t="s">
        <v>144</v>
      </c>
      <c r="K7" s="11"/>
    </row>
    <row r="8" spans="2:11" s="17" customFormat="1" ht="19.5" customHeight="1" x14ac:dyDescent="0.25">
      <c r="B8" s="10">
        <v>13</v>
      </c>
      <c r="C8" s="11">
        <v>5</v>
      </c>
      <c r="D8" s="18" t="s">
        <v>132</v>
      </c>
      <c r="E8" s="19" t="s">
        <v>145</v>
      </c>
      <c r="F8" s="20" t="s">
        <v>141</v>
      </c>
      <c r="G8" s="21" t="s">
        <v>141</v>
      </c>
      <c r="H8" s="10" t="b">
        <f>EXACT(Table28[[#This Row],[OLD LICK TYPE]],Table28[[#This Row],[NEW LICK TYPE]])</f>
        <v>1</v>
      </c>
      <c r="I8" s="16" t="s">
        <v>135</v>
      </c>
      <c r="J8" s="16" t="s">
        <v>146</v>
      </c>
      <c r="K8" s="11"/>
    </row>
    <row r="9" spans="2:11" s="17" customFormat="1" ht="19.5" customHeight="1" x14ac:dyDescent="0.25">
      <c r="B9" s="10">
        <v>13</v>
      </c>
      <c r="C9" s="11">
        <v>10</v>
      </c>
      <c r="D9" s="18" t="s">
        <v>132</v>
      </c>
      <c r="E9" s="19" t="s">
        <v>137</v>
      </c>
      <c r="F9" s="20" t="s">
        <v>141</v>
      </c>
      <c r="G9" s="21" t="s">
        <v>141</v>
      </c>
      <c r="H9" s="10" t="b">
        <f>EXACT(Table28[[#This Row],[OLD LICK TYPE]],Table28[[#This Row],[NEW LICK TYPE]])</f>
        <v>1</v>
      </c>
      <c r="I9" s="16" t="s">
        <v>135</v>
      </c>
      <c r="J9" s="16" t="s">
        <v>146</v>
      </c>
      <c r="K9" s="11"/>
    </row>
    <row r="10" spans="2:11" s="17" customFormat="1" ht="19.5" hidden="1" customHeight="1" x14ac:dyDescent="0.25">
      <c r="B10" s="10">
        <v>3</v>
      </c>
      <c r="C10" s="11">
        <v>1</v>
      </c>
      <c r="D10" s="18" t="s">
        <v>132</v>
      </c>
      <c r="E10" s="20" t="s">
        <v>147</v>
      </c>
      <c r="F10" s="20" t="s">
        <v>141</v>
      </c>
      <c r="G10" s="21" t="s">
        <v>141</v>
      </c>
      <c r="H10" s="10" t="b">
        <f>EXACT(Table28[[#This Row],[OLD LICK TYPE]],Table28[[#This Row],[NEW LICK TYPE]])</f>
        <v>1</v>
      </c>
      <c r="I10" s="16" t="s">
        <v>148</v>
      </c>
      <c r="J10" s="16" t="s">
        <v>149</v>
      </c>
      <c r="K10" s="11"/>
    </row>
    <row r="11" spans="2:11" s="17" customFormat="1" ht="19.5" customHeight="1" x14ac:dyDescent="0.25">
      <c r="B11" s="10">
        <v>13</v>
      </c>
      <c r="C11" s="11">
        <v>13</v>
      </c>
      <c r="D11" s="18" t="s">
        <v>132</v>
      </c>
      <c r="E11" s="19" t="s">
        <v>150</v>
      </c>
      <c r="F11" s="20" t="s">
        <v>141</v>
      </c>
      <c r="G11" s="21" t="s">
        <v>141</v>
      </c>
      <c r="H11" s="10" t="b">
        <f>EXACT(Table28[[#This Row],[OLD LICK TYPE]],Table28[[#This Row],[NEW LICK TYPE]])</f>
        <v>1</v>
      </c>
      <c r="I11" s="16" t="s">
        <v>135</v>
      </c>
      <c r="J11" s="16" t="s">
        <v>146</v>
      </c>
      <c r="K11" s="11"/>
    </row>
    <row r="12" spans="2:11" s="17" customFormat="1" ht="19.5" customHeight="1" x14ac:dyDescent="0.25">
      <c r="B12" s="10">
        <v>20</v>
      </c>
      <c r="C12" s="11">
        <v>5</v>
      </c>
      <c r="D12" s="18" t="s">
        <v>132</v>
      </c>
      <c r="E12" s="19" t="s">
        <v>145</v>
      </c>
      <c r="F12" s="20" t="s">
        <v>141</v>
      </c>
      <c r="G12" s="21" t="s">
        <v>141</v>
      </c>
      <c r="H12" s="10" t="b">
        <f>EXACT(Table28[[#This Row],[OLD LICK TYPE]],Table28[[#This Row],[NEW LICK TYPE]])</f>
        <v>1</v>
      </c>
      <c r="I12" s="16" t="s">
        <v>135</v>
      </c>
      <c r="J12" s="16" t="s">
        <v>151</v>
      </c>
      <c r="K12" s="11"/>
    </row>
    <row r="13" spans="2:11" s="17" customFormat="1" ht="19.5" customHeight="1" x14ac:dyDescent="0.25">
      <c r="B13" s="10">
        <v>20</v>
      </c>
      <c r="C13" s="11">
        <v>10</v>
      </c>
      <c r="D13" s="18" t="s">
        <v>132</v>
      </c>
      <c r="E13" s="19" t="s">
        <v>137</v>
      </c>
      <c r="F13" s="20" t="s">
        <v>141</v>
      </c>
      <c r="G13" s="21" t="s">
        <v>141</v>
      </c>
      <c r="H13" s="10" t="b">
        <f>EXACT(Table28[[#This Row],[OLD LICK TYPE]],Table28[[#This Row],[NEW LICK TYPE]])</f>
        <v>1</v>
      </c>
      <c r="I13" s="16" t="s">
        <v>135</v>
      </c>
      <c r="J13" s="16" t="s">
        <v>151</v>
      </c>
      <c r="K13" s="11"/>
    </row>
    <row r="14" spans="2:11" s="17" customFormat="1" ht="19.5" customHeight="1" x14ac:dyDescent="0.25">
      <c r="B14" s="10">
        <v>20</v>
      </c>
      <c r="C14" s="11">
        <v>13</v>
      </c>
      <c r="D14" s="18" t="s">
        <v>132</v>
      </c>
      <c r="E14" s="19" t="s">
        <v>150</v>
      </c>
      <c r="F14" s="20" t="s">
        <v>141</v>
      </c>
      <c r="G14" s="21" t="s">
        <v>141</v>
      </c>
      <c r="H14" s="10" t="b">
        <f>EXACT(Table28[[#This Row],[OLD LICK TYPE]],Table28[[#This Row],[NEW LICK TYPE]])</f>
        <v>1</v>
      </c>
      <c r="I14" s="16" t="s">
        <v>135</v>
      </c>
      <c r="J14" s="16" t="s">
        <v>151</v>
      </c>
      <c r="K14" s="11"/>
    </row>
    <row r="15" spans="2:11" s="17" customFormat="1" ht="19.5" customHeight="1" x14ac:dyDescent="0.25">
      <c r="B15" s="10">
        <v>22</v>
      </c>
      <c r="C15" s="11">
        <v>9</v>
      </c>
      <c r="D15" s="18" t="s">
        <v>132</v>
      </c>
      <c r="E15" s="19" t="s">
        <v>150</v>
      </c>
      <c r="F15" s="20" t="s">
        <v>141</v>
      </c>
      <c r="G15" s="21" t="s">
        <v>141</v>
      </c>
      <c r="H15" s="10" t="b">
        <f>EXACT(Table28[[#This Row],[OLD LICK TYPE]],Table28[[#This Row],[NEW LICK TYPE]])</f>
        <v>1</v>
      </c>
      <c r="I15" s="16" t="s">
        <v>135</v>
      </c>
      <c r="J15" s="16" t="s">
        <v>152</v>
      </c>
      <c r="K15" s="11"/>
    </row>
    <row r="16" spans="2:11" s="17" customFormat="1" ht="19.5" customHeight="1" x14ac:dyDescent="0.25">
      <c r="B16" s="10">
        <v>12</v>
      </c>
      <c r="C16" s="11">
        <v>1</v>
      </c>
      <c r="D16" s="18" t="s">
        <v>132</v>
      </c>
      <c r="E16" s="19" t="s">
        <v>153</v>
      </c>
      <c r="F16" s="20" t="s">
        <v>141</v>
      </c>
      <c r="G16" s="21" t="s">
        <v>154</v>
      </c>
      <c r="H16" s="10" t="b">
        <f>EXACT(Table28[[#This Row],[OLD LICK TYPE]],Table28[[#This Row],[NEW LICK TYPE]])</f>
        <v>0</v>
      </c>
      <c r="I16" s="16" t="s">
        <v>135</v>
      </c>
      <c r="J16" s="16" t="s">
        <v>144</v>
      </c>
      <c r="K16" s="11" t="s">
        <v>155</v>
      </c>
    </row>
    <row r="17" spans="2:11" s="17" customFormat="1" ht="19.5" customHeight="1" x14ac:dyDescent="0.25">
      <c r="B17" s="10">
        <v>13</v>
      </c>
      <c r="C17" s="11">
        <v>1</v>
      </c>
      <c r="D17" s="18" t="s">
        <v>132</v>
      </c>
      <c r="E17" s="19" t="s">
        <v>153</v>
      </c>
      <c r="F17" s="20" t="s">
        <v>141</v>
      </c>
      <c r="G17" s="21" t="s">
        <v>154</v>
      </c>
      <c r="H17" s="10" t="b">
        <f>EXACT(Table28[[#This Row],[OLD LICK TYPE]],Table28[[#This Row],[NEW LICK TYPE]])</f>
        <v>0</v>
      </c>
      <c r="I17" s="16" t="s">
        <v>135</v>
      </c>
      <c r="J17" s="22" t="s">
        <v>156</v>
      </c>
      <c r="K17" s="11" t="s">
        <v>155</v>
      </c>
    </row>
    <row r="18" spans="2:11" s="17" customFormat="1" ht="19.5" customHeight="1" x14ac:dyDescent="0.25">
      <c r="B18" s="10">
        <v>20</v>
      </c>
      <c r="C18" s="11">
        <v>1</v>
      </c>
      <c r="D18" s="18" t="s">
        <v>132</v>
      </c>
      <c r="E18" s="19" t="s">
        <v>153</v>
      </c>
      <c r="F18" s="20" t="s">
        <v>141</v>
      </c>
      <c r="G18" s="21" t="s">
        <v>154</v>
      </c>
      <c r="H18" s="10" t="b">
        <f>EXACT(Table28[[#This Row],[OLD LICK TYPE]],Table28[[#This Row],[NEW LICK TYPE]])</f>
        <v>0</v>
      </c>
      <c r="I18" s="16" t="s">
        <v>135</v>
      </c>
      <c r="J18" s="16" t="s">
        <v>151</v>
      </c>
      <c r="K18" s="11" t="s">
        <v>155</v>
      </c>
    </row>
    <row r="19" spans="2:11" s="17" customFormat="1" ht="19.5" customHeight="1" x14ac:dyDescent="0.25">
      <c r="B19" s="10">
        <v>11</v>
      </c>
      <c r="C19" s="11">
        <v>3</v>
      </c>
      <c r="D19" s="18" t="s">
        <v>132</v>
      </c>
      <c r="E19" s="19" t="s">
        <v>157</v>
      </c>
      <c r="F19" s="20" t="s">
        <v>141</v>
      </c>
      <c r="G19" s="21" t="s">
        <v>154</v>
      </c>
      <c r="H19" s="10" t="b">
        <f>EXACT(Table28[[#This Row],[OLD LICK TYPE]],Table28[[#This Row],[NEW LICK TYPE]])</f>
        <v>0</v>
      </c>
      <c r="I19" s="16" t="s">
        <v>135</v>
      </c>
      <c r="J19" s="22" t="s">
        <v>158</v>
      </c>
      <c r="K19" s="11" t="s">
        <v>155</v>
      </c>
    </row>
    <row r="20" spans="2:11" s="17" customFormat="1" ht="19.5" customHeight="1" x14ac:dyDescent="0.25">
      <c r="B20" s="10">
        <v>12</v>
      </c>
      <c r="C20" s="11">
        <v>3</v>
      </c>
      <c r="D20" s="18" t="s">
        <v>132</v>
      </c>
      <c r="E20" s="19" t="s">
        <v>159</v>
      </c>
      <c r="F20" s="20" t="s">
        <v>141</v>
      </c>
      <c r="G20" s="21" t="s">
        <v>154</v>
      </c>
      <c r="H20" s="10" t="b">
        <f>EXACT(Table28[[#This Row],[OLD LICK TYPE]],Table28[[#This Row],[NEW LICK TYPE]])</f>
        <v>0</v>
      </c>
      <c r="I20" s="16" t="s">
        <v>135</v>
      </c>
      <c r="J20" s="22" t="s">
        <v>160</v>
      </c>
      <c r="K20" s="11" t="s">
        <v>155</v>
      </c>
    </row>
    <row r="21" spans="2:11" s="17" customFormat="1" ht="19.5" customHeight="1" x14ac:dyDescent="0.25">
      <c r="B21" s="10">
        <v>12</v>
      </c>
      <c r="C21" s="11">
        <v>4</v>
      </c>
      <c r="D21" s="18" t="s">
        <v>132</v>
      </c>
      <c r="E21" s="19" t="s">
        <v>161</v>
      </c>
      <c r="F21" s="20" t="s">
        <v>141</v>
      </c>
      <c r="G21" s="21" t="s">
        <v>154</v>
      </c>
      <c r="H21" s="10" t="b">
        <f>EXACT(Table28[[#This Row],[OLD LICK TYPE]],Table28[[#This Row],[NEW LICK TYPE]])</f>
        <v>0</v>
      </c>
      <c r="I21" s="16" t="s">
        <v>135</v>
      </c>
      <c r="J21" s="16" t="s">
        <v>144</v>
      </c>
      <c r="K21" s="11" t="s">
        <v>155</v>
      </c>
    </row>
    <row r="22" spans="2:11" s="17" customFormat="1" ht="19.5" customHeight="1" x14ac:dyDescent="0.25">
      <c r="B22" s="10">
        <v>22</v>
      </c>
      <c r="C22" s="11">
        <v>4</v>
      </c>
      <c r="D22" s="18" t="s">
        <v>132</v>
      </c>
      <c r="E22" s="19" t="s">
        <v>162</v>
      </c>
      <c r="F22" s="20" t="s">
        <v>141</v>
      </c>
      <c r="G22" s="21" t="s">
        <v>154</v>
      </c>
      <c r="H22" s="10" t="b">
        <f>EXACT(Table28[[#This Row],[OLD LICK TYPE]],Table28[[#This Row],[NEW LICK TYPE]])</f>
        <v>0</v>
      </c>
      <c r="I22" s="16" t="s">
        <v>135</v>
      </c>
      <c r="J22" s="16" t="s">
        <v>152</v>
      </c>
      <c r="K22" s="11" t="s">
        <v>155</v>
      </c>
    </row>
    <row r="23" spans="2:11" s="17" customFormat="1" ht="19.5" customHeight="1" x14ac:dyDescent="0.25">
      <c r="B23" s="10">
        <v>11</v>
      </c>
      <c r="C23" s="11">
        <v>5</v>
      </c>
      <c r="D23" s="18" t="s">
        <v>132</v>
      </c>
      <c r="E23" s="19" t="s">
        <v>163</v>
      </c>
      <c r="F23" s="20" t="s">
        <v>141</v>
      </c>
      <c r="G23" s="21" t="s">
        <v>154</v>
      </c>
      <c r="H23" s="10" t="b">
        <f>EXACT(Table28[[#This Row],[OLD LICK TYPE]],Table28[[#This Row],[NEW LICK TYPE]])</f>
        <v>0</v>
      </c>
      <c r="I23" s="16" t="s">
        <v>135</v>
      </c>
      <c r="J23" s="16" t="s">
        <v>164</v>
      </c>
      <c r="K23" s="11" t="s">
        <v>155</v>
      </c>
    </row>
    <row r="24" spans="2:11" s="17" customFormat="1" ht="19.5" customHeight="1" x14ac:dyDescent="0.25">
      <c r="B24" s="10">
        <v>24</v>
      </c>
      <c r="C24" s="11">
        <v>5</v>
      </c>
      <c r="D24" s="18" t="s">
        <v>132</v>
      </c>
      <c r="E24" s="19" t="s">
        <v>165</v>
      </c>
      <c r="F24" s="20" t="s">
        <v>141</v>
      </c>
      <c r="G24" s="21" t="s">
        <v>154</v>
      </c>
      <c r="H24" s="10" t="b">
        <f>EXACT(Table28[[#This Row],[OLD LICK TYPE]],Table28[[#This Row],[NEW LICK TYPE]])</f>
        <v>0</v>
      </c>
      <c r="I24" s="16" t="s">
        <v>135</v>
      </c>
      <c r="J24" s="16" t="s">
        <v>166</v>
      </c>
      <c r="K24" s="11" t="s">
        <v>155</v>
      </c>
    </row>
    <row r="25" spans="2:11" s="17" customFormat="1" ht="19.5" customHeight="1" x14ac:dyDescent="0.25">
      <c r="B25" s="10">
        <v>22</v>
      </c>
      <c r="C25" s="11">
        <v>7</v>
      </c>
      <c r="D25" s="18" t="s">
        <v>132</v>
      </c>
      <c r="E25" s="19" t="s">
        <v>167</v>
      </c>
      <c r="F25" s="20" t="s">
        <v>141</v>
      </c>
      <c r="G25" s="21" t="s">
        <v>154</v>
      </c>
      <c r="H25" s="10" t="b">
        <f>EXACT(Table28[[#This Row],[OLD LICK TYPE]],Table28[[#This Row],[NEW LICK TYPE]])</f>
        <v>0</v>
      </c>
      <c r="I25" s="16" t="s">
        <v>135</v>
      </c>
      <c r="J25" s="16" t="s">
        <v>152</v>
      </c>
      <c r="K25" s="11" t="s">
        <v>155</v>
      </c>
    </row>
    <row r="26" spans="2:11" s="17" customFormat="1" ht="19.5" customHeight="1" x14ac:dyDescent="0.25">
      <c r="B26" s="10">
        <v>12</v>
      </c>
      <c r="C26" s="11">
        <v>8</v>
      </c>
      <c r="D26" s="18" t="s">
        <v>132</v>
      </c>
      <c r="E26" s="19" t="s">
        <v>137</v>
      </c>
      <c r="F26" s="20" t="s">
        <v>141</v>
      </c>
      <c r="G26" s="21" t="s">
        <v>154</v>
      </c>
      <c r="H26" s="10" t="b">
        <f>EXACT(Table28[[#This Row],[OLD LICK TYPE]],Table28[[#This Row],[NEW LICK TYPE]])</f>
        <v>0</v>
      </c>
      <c r="I26" s="16" t="s">
        <v>135</v>
      </c>
      <c r="J26" s="22" t="s">
        <v>160</v>
      </c>
      <c r="K26" s="11" t="s">
        <v>155</v>
      </c>
    </row>
    <row r="27" spans="2:11" s="17" customFormat="1" ht="19.5" customHeight="1" x14ac:dyDescent="0.25">
      <c r="B27" s="10">
        <v>13</v>
      </c>
      <c r="C27" s="11">
        <v>8</v>
      </c>
      <c r="D27" s="18" t="s">
        <v>132</v>
      </c>
      <c r="E27" s="19" t="s">
        <v>163</v>
      </c>
      <c r="F27" s="20" t="s">
        <v>141</v>
      </c>
      <c r="G27" s="21" t="s">
        <v>154</v>
      </c>
      <c r="H27" s="10" t="b">
        <f>EXACT(Table28[[#This Row],[OLD LICK TYPE]],Table28[[#This Row],[NEW LICK TYPE]])</f>
        <v>0</v>
      </c>
      <c r="I27" s="16" t="s">
        <v>135</v>
      </c>
      <c r="J27" s="16" t="s">
        <v>146</v>
      </c>
      <c r="K27" s="11" t="s">
        <v>155</v>
      </c>
    </row>
    <row r="28" spans="2:11" s="17" customFormat="1" ht="19.5" customHeight="1" x14ac:dyDescent="0.25">
      <c r="B28" s="10">
        <v>20</v>
      </c>
      <c r="C28" s="11">
        <v>8</v>
      </c>
      <c r="D28" s="18" t="s">
        <v>132</v>
      </c>
      <c r="E28" s="19" t="s">
        <v>163</v>
      </c>
      <c r="F28" s="20" t="s">
        <v>141</v>
      </c>
      <c r="G28" s="21" t="s">
        <v>154</v>
      </c>
      <c r="H28" s="10" t="b">
        <f>EXACT(Table28[[#This Row],[OLD LICK TYPE]],Table28[[#This Row],[NEW LICK TYPE]])</f>
        <v>0</v>
      </c>
      <c r="I28" s="16" t="s">
        <v>135</v>
      </c>
      <c r="J28" s="16" t="s">
        <v>151</v>
      </c>
      <c r="K28" s="11" t="s">
        <v>155</v>
      </c>
    </row>
    <row r="29" spans="2:11" s="17" customFormat="1" ht="19.5" customHeight="1" x14ac:dyDescent="0.25">
      <c r="B29" s="10">
        <v>22</v>
      </c>
      <c r="C29" s="11">
        <v>8</v>
      </c>
      <c r="D29" s="18" t="s">
        <v>132</v>
      </c>
      <c r="E29" s="19" t="s">
        <v>165</v>
      </c>
      <c r="F29" s="20" t="s">
        <v>141</v>
      </c>
      <c r="G29" s="21" t="s">
        <v>154</v>
      </c>
      <c r="H29" s="10" t="b">
        <f>EXACT(Table28[[#This Row],[OLD LICK TYPE]],Table28[[#This Row],[NEW LICK TYPE]])</f>
        <v>0</v>
      </c>
      <c r="I29" s="16" t="s">
        <v>135</v>
      </c>
      <c r="J29" s="16" t="s">
        <v>152</v>
      </c>
      <c r="K29" s="11" t="s">
        <v>155</v>
      </c>
    </row>
    <row r="30" spans="2:11" s="17" customFormat="1" ht="19.5" customHeight="1" x14ac:dyDescent="0.25">
      <c r="B30" s="10">
        <v>12</v>
      </c>
      <c r="C30" s="11">
        <v>9</v>
      </c>
      <c r="D30" s="18" t="s">
        <v>132</v>
      </c>
      <c r="E30" s="19" t="s">
        <v>165</v>
      </c>
      <c r="F30" s="20" t="s">
        <v>141</v>
      </c>
      <c r="G30" s="21" t="s">
        <v>154</v>
      </c>
      <c r="H30" s="10" t="b">
        <f>EXACT(Table28[[#This Row],[OLD LICK TYPE]],Table28[[#This Row],[NEW LICK TYPE]])</f>
        <v>0</v>
      </c>
      <c r="I30" s="16" t="s">
        <v>135</v>
      </c>
      <c r="J30" s="16" t="s">
        <v>144</v>
      </c>
      <c r="K30" s="11" t="s">
        <v>155</v>
      </c>
    </row>
    <row r="31" spans="2:11" s="17" customFormat="1" ht="19.5" customHeight="1" x14ac:dyDescent="0.25">
      <c r="B31" s="10">
        <v>22</v>
      </c>
      <c r="C31" s="11">
        <v>10</v>
      </c>
      <c r="D31" s="18" t="s">
        <v>132</v>
      </c>
      <c r="E31" s="19" t="s">
        <v>168</v>
      </c>
      <c r="F31" s="20" t="s">
        <v>141</v>
      </c>
      <c r="G31" s="21" t="s">
        <v>154</v>
      </c>
      <c r="H31" s="10" t="b">
        <f>EXACT(Table28[[#This Row],[OLD LICK TYPE]],Table28[[#This Row],[NEW LICK TYPE]])</f>
        <v>0</v>
      </c>
      <c r="I31" s="16" t="s">
        <v>135</v>
      </c>
      <c r="J31" s="16" t="s">
        <v>152</v>
      </c>
      <c r="K31" s="11" t="s">
        <v>155</v>
      </c>
    </row>
    <row r="32" spans="2:11" s="17" customFormat="1" ht="19.5" customHeight="1" x14ac:dyDescent="0.25">
      <c r="B32" s="10">
        <v>22</v>
      </c>
      <c r="C32" s="11">
        <v>11</v>
      </c>
      <c r="D32" s="18" t="s">
        <v>132</v>
      </c>
      <c r="E32" s="19" t="s">
        <v>169</v>
      </c>
      <c r="F32" s="20" t="s">
        <v>141</v>
      </c>
      <c r="G32" s="21" t="s">
        <v>154</v>
      </c>
      <c r="H32" s="10" t="b">
        <f>EXACT(Table28[[#This Row],[OLD LICK TYPE]],Table28[[#This Row],[NEW LICK TYPE]])</f>
        <v>0</v>
      </c>
      <c r="I32" s="16" t="s">
        <v>135</v>
      </c>
      <c r="J32" s="22" t="s">
        <v>170</v>
      </c>
      <c r="K32" s="11" t="s">
        <v>155</v>
      </c>
    </row>
    <row r="33" spans="2:11" s="17" customFormat="1" ht="19.5" customHeight="1" x14ac:dyDescent="0.25">
      <c r="B33" s="10">
        <v>22</v>
      </c>
      <c r="C33" s="11">
        <v>13</v>
      </c>
      <c r="D33" s="18" t="s">
        <v>132</v>
      </c>
      <c r="E33" s="19" t="s">
        <v>171</v>
      </c>
      <c r="F33" s="20" t="s">
        <v>141</v>
      </c>
      <c r="G33" s="21" t="s">
        <v>154</v>
      </c>
      <c r="H33" s="10" t="b">
        <f>EXACT(Table28[[#This Row],[OLD LICK TYPE]],Table28[[#This Row],[NEW LICK TYPE]])</f>
        <v>0</v>
      </c>
      <c r="I33" s="16" t="s">
        <v>135</v>
      </c>
      <c r="J33" s="16" t="s">
        <v>152</v>
      </c>
      <c r="K33" s="11" t="s">
        <v>155</v>
      </c>
    </row>
    <row r="34" spans="2:11" s="17" customFormat="1" ht="19.5" customHeight="1" x14ac:dyDescent="0.25">
      <c r="B34" s="10">
        <v>12</v>
      </c>
      <c r="C34" s="11">
        <v>14</v>
      </c>
      <c r="D34" s="18" t="s">
        <v>132</v>
      </c>
      <c r="E34" s="19" t="s">
        <v>169</v>
      </c>
      <c r="F34" s="20" t="s">
        <v>141</v>
      </c>
      <c r="G34" s="21" t="s">
        <v>154</v>
      </c>
      <c r="H34" s="10" t="b">
        <f>EXACT(Table28[[#This Row],[OLD LICK TYPE]],Table28[[#This Row],[NEW LICK TYPE]])</f>
        <v>0</v>
      </c>
      <c r="I34" s="16" t="s">
        <v>135</v>
      </c>
      <c r="J34" s="16" t="s">
        <v>144</v>
      </c>
      <c r="K34" s="11" t="s">
        <v>155</v>
      </c>
    </row>
    <row r="35" spans="2:11" s="17" customFormat="1" ht="19.5" customHeight="1" x14ac:dyDescent="0.25">
      <c r="B35" s="10">
        <v>12</v>
      </c>
      <c r="C35" s="11">
        <v>15</v>
      </c>
      <c r="D35" s="18" t="s">
        <v>132</v>
      </c>
      <c r="E35" s="19" t="s">
        <v>139</v>
      </c>
      <c r="F35" s="20" t="s">
        <v>141</v>
      </c>
      <c r="G35" s="21" t="s">
        <v>154</v>
      </c>
      <c r="H35" s="10" t="b">
        <f>EXACT(Table28[[#This Row],[OLD LICK TYPE]],Table28[[#This Row],[NEW LICK TYPE]])</f>
        <v>0</v>
      </c>
      <c r="I35" s="16" t="s">
        <v>135</v>
      </c>
      <c r="J35" s="16" t="s">
        <v>144</v>
      </c>
      <c r="K35" s="11" t="s">
        <v>155</v>
      </c>
    </row>
    <row r="36" spans="2:11" s="17" customFormat="1" ht="19.5" customHeight="1" x14ac:dyDescent="0.25">
      <c r="B36" s="10">
        <v>12</v>
      </c>
      <c r="C36" s="11">
        <v>17</v>
      </c>
      <c r="D36" s="18" t="s">
        <v>132</v>
      </c>
      <c r="E36" s="19" t="s">
        <v>172</v>
      </c>
      <c r="F36" s="20" t="s">
        <v>141</v>
      </c>
      <c r="G36" s="21" t="s">
        <v>154</v>
      </c>
      <c r="H36" s="10" t="b">
        <f>EXACT(Table28[[#This Row],[OLD LICK TYPE]],Table28[[#This Row],[NEW LICK TYPE]])</f>
        <v>0</v>
      </c>
      <c r="I36" s="16" t="s">
        <v>135</v>
      </c>
      <c r="J36" s="16" t="s">
        <v>144</v>
      </c>
      <c r="K36" s="11" t="s">
        <v>155</v>
      </c>
    </row>
    <row r="37" spans="2:11" s="17" customFormat="1" ht="19.5" hidden="1" customHeight="1" x14ac:dyDescent="0.25">
      <c r="B37" s="10">
        <v>1</v>
      </c>
      <c r="C37" s="11">
        <v>13</v>
      </c>
      <c r="D37" s="18" t="s">
        <v>132</v>
      </c>
      <c r="E37" s="20" t="s">
        <v>173</v>
      </c>
      <c r="F37" s="20" t="s">
        <v>141</v>
      </c>
      <c r="G37" s="21" t="s">
        <v>154</v>
      </c>
      <c r="H37" s="10" t="b">
        <f>EXACT(Table28[[#This Row],[OLD LICK TYPE]],Table28[[#This Row],[NEW LICK TYPE]])</f>
        <v>0</v>
      </c>
      <c r="I37" s="16" t="s">
        <v>148</v>
      </c>
      <c r="J37" s="16" t="s">
        <v>142</v>
      </c>
      <c r="K37" s="11"/>
    </row>
    <row r="38" spans="2:11" s="17" customFormat="1" ht="19.5" hidden="1" customHeight="1" x14ac:dyDescent="0.25">
      <c r="B38" s="10">
        <v>4</v>
      </c>
      <c r="C38" s="11">
        <v>9</v>
      </c>
      <c r="D38" s="18" t="s">
        <v>132</v>
      </c>
      <c r="E38" s="20" t="s">
        <v>174</v>
      </c>
      <c r="F38" s="20" t="s">
        <v>141</v>
      </c>
      <c r="G38" s="21" t="s">
        <v>154</v>
      </c>
      <c r="H38" s="10" t="b">
        <f>EXACT(Table28[[#This Row],[OLD LICK TYPE]],Table28[[#This Row],[NEW LICK TYPE]])</f>
        <v>0</v>
      </c>
      <c r="I38" s="16" t="s">
        <v>148</v>
      </c>
      <c r="J38" s="16" t="s">
        <v>136</v>
      </c>
      <c r="K38" s="11"/>
    </row>
    <row r="39" spans="2:11" s="17" customFormat="1" ht="19.5" hidden="1" customHeight="1" x14ac:dyDescent="0.25">
      <c r="B39" s="10">
        <v>1</v>
      </c>
      <c r="C39" s="11">
        <v>15</v>
      </c>
      <c r="D39" s="18" t="s">
        <v>132</v>
      </c>
      <c r="E39" s="20" t="s">
        <v>175</v>
      </c>
      <c r="F39" s="20" t="s">
        <v>176</v>
      </c>
      <c r="G39" s="21" t="s">
        <v>176</v>
      </c>
      <c r="H39" s="10" t="b">
        <f>EXACT(Table28[[#This Row],[OLD LICK TYPE]],Table28[[#This Row],[NEW LICK TYPE]])</f>
        <v>1</v>
      </c>
      <c r="I39" s="16" t="s">
        <v>148</v>
      </c>
      <c r="J39" s="16" t="s">
        <v>142</v>
      </c>
      <c r="K39" s="11"/>
    </row>
    <row r="40" spans="2:11" s="17" customFormat="1" ht="19.5" hidden="1" customHeight="1" x14ac:dyDescent="0.25">
      <c r="B40" s="10">
        <v>4</v>
      </c>
      <c r="C40" s="11">
        <v>11</v>
      </c>
      <c r="D40" s="18" t="s">
        <v>132</v>
      </c>
      <c r="E40" s="20" t="s">
        <v>177</v>
      </c>
      <c r="F40" s="20" t="s">
        <v>176</v>
      </c>
      <c r="G40" s="21" t="s">
        <v>176</v>
      </c>
      <c r="H40" s="10" t="b">
        <f>EXACT(Table28[[#This Row],[OLD LICK TYPE]],Table28[[#This Row],[NEW LICK TYPE]])</f>
        <v>1</v>
      </c>
      <c r="I40" s="16" t="s">
        <v>148</v>
      </c>
      <c r="J40" s="16" t="s">
        <v>136</v>
      </c>
      <c r="K40" s="11"/>
    </row>
    <row r="41" spans="2:11" s="17" customFormat="1" ht="19.5" hidden="1" customHeight="1" x14ac:dyDescent="0.25">
      <c r="B41" s="10">
        <v>12</v>
      </c>
      <c r="C41" s="11">
        <v>12</v>
      </c>
      <c r="D41" s="18" t="s">
        <v>132</v>
      </c>
      <c r="E41" s="20" t="s">
        <v>168</v>
      </c>
      <c r="F41" s="20" t="s">
        <v>176</v>
      </c>
      <c r="G41" s="21" t="s">
        <v>176</v>
      </c>
      <c r="H41" s="10" t="b">
        <f>EXACT(Table28[[#This Row],[OLD LICK TYPE]],Table28[[#This Row],[NEW LICK TYPE]])</f>
        <v>1</v>
      </c>
      <c r="I41" s="16" t="s">
        <v>148</v>
      </c>
      <c r="J41" s="16" t="s">
        <v>144</v>
      </c>
      <c r="K41" s="11"/>
    </row>
    <row r="42" spans="2:11" s="17" customFormat="1" ht="19.5" hidden="1" customHeight="1" x14ac:dyDescent="0.25">
      <c r="B42" s="10">
        <v>13</v>
      </c>
      <c r="C42" s="11">
        <v>3</v>
      </c>
      <c r="D42" s="18" t="s">
        <v>132</v>
      </c>
      <c r="E42" s="20" t="s">
        <v>161</v>
      </c>
      <c r="F42" s="20" t="s">
        <v>176</v>
      </c>
      <c r="G42" s="21" t="s">
        <v>176</v>
      </c>
      <c r="H42" s="10" t="b">
        <f>EXACT(Table28[[#This Row],[OLD LICK TYPE]],Table28[[#This Row],[NEW LICK TYPE]])</f>
        <v>1</v>
      </c>
      <c r="I42" s="16" t="s">
        <v>148</v>
      </c>
      <c r="J42" s="16" t="s">
        <v>146</v>
      </c>
      <c r="K42" s="11"/>
    </row>
    <row r="43" spans="2:11" s="17" customFormat="1" ht="19.5" hidden="1" customHeight="1" x14ac:dyDescent="0.25">
      <c r="B43" s="10">
        <v>14</v>
      </c>
      <c r="C43" s="11">
        <v>1</v>
      </c>
      <c r="D43" s="18" t="s">
        <v>132</v>
      </c>
      <c r="E43" s="20" t="s">
        <v>153</v>
      </c>
      <c r="F43" s="20" t="s">
        <v>176</v>
      </c>
      <c r="G43" s="21" t="s">
        <v>176</v>
      </c>
      <c r="H43" s="10" t="b">
        <f>EXACT(Table28[[#This Row],[OLD LICK TYPE]],Table28[[#This Row],[NEW LICK TYPE]])</f>
        <v>1</v>
      </c>
      <c r="I43" s="16" t="s">
        <v>148</v>
      </c>
      <c r="J43" s="16" t="s">
        <v>178</v>
      </c>
      <c r="K43" s="11"/>
    </row>
    <row r="44" spans="2:11" s="17" customFormat="1" ht="19.5" hidden="1" customHeight="1" x14ac:dyDescent="0.25">
      <c r="B44" s="10">
        <v>14</v>
      </c>
      <c r="C44" s="11">
        <v>13</v>
      </c>
      <c r="D44" s="18" t="s">
        <v>132</v>
      </c>
      <c r="E44" s="20" t="s">
        <v>169</v>
      </c>
      <c r="F44" s="20" t="s">
        <v>176</v>
      </c>
      <c r="G44" s="21" t="s">
        <v>176</v>
      </c>
      <c r="H44" s="10" t="b">
        <f>EXACT(Table28[[#This Row],[OLD LICK TYPE]],Table28[[#This Row],[NEW LICK TYPE]])</f>
        <v>1</v>
      </c>
      <c r="I44" s="16" t="s">
        <v>148</v>
      </c>
      <c r="J44" s="16" t="s">
        <v>178</v>
      </c>
      <c r="K44" s="11"/>
    </row>
    <row r="45" spans="2:11" s="17" customFormat="1" ht="19.5" hidden="1" customHeight="1" x14ac:dyDescent="0.25">
      <c r="B45" s="10">
        <v>15</v>
      </c>
      <c r="C45" s="11">
        <v>1</v>
      </c>
      <c r="D45" s="18" t="s">
        <v>132</v>
      </c>
      <c r="E45" s="20" t="s">
        <v>157</v>
      </c>
      <c r="F45" s="20" t="s">
        <v>176</v>
      </c>
      <c r="G45" s="21" t="s">
        <v>176</v>
      </c>
      <c r="H45" s="10" t="b">
        <f>EXACT(Table28[[#This Row],[OLD LICK TYPE]],Table28[[#This Row],[NEW LICK TYPE]])</f>
        <v>1</v>
      </c>
      <c r="I45" s="16" t="s">
        <v>148</v>
      </c>
      <c r="J45" s="16" t="s">
        <v>179</v>
      </c>
      <c r="K45" s="11"/>
    </row>
    <row r="46" spans="2:11" s="17" customFormat="1" ht="19.5" hidden="1" customHeight="1" x14ac:dyDescent="0.25">
      <c r="B46" s="10">
        <v>17</v>
      </c>
      <c r="C46" s="11">
        <v>14</v>
      </c>
      <c r="D46" s="18" t="s">
        <v>132</v>
      </c>
      <c r="E46" s="20" t="s">
        <v>172</v>
      </c>
      <c r="F46" s="20" t="s">
        <v>176</v>
      </c>
      <c r="G46" s="21" t="s">
        <v>176</v>
      </c>
      <c r="H46" s="10" t="b">
        <f>EXACT(Table28[[#This Row],[OLD LICK TYPE]],Table28[[#This Row],[NEW LICK TYPE]])</f>
        <v>1</v>
      </c>
      <c r="I46" s="16" t="s">
        <v>148</v>
      </c>
      <c r="J46" s="16" t="s">
        <v>138</v>
      </c>
      <c r="K46" s="11"/>
    </row>
    <row r="47" spans="2:11" s="17" customFormat="1" ht="19.5" customHeight="1" x14ac:dyDescent="0.25">
      <c r="B47" s="10">
        <v>17</v>
      </c>
      <c r="C47" s="11">
        <v>1</v>
      </c>
      <c r="D47" s="18" t="s">
        <v>132</v>
      </c>
      <c r="E47" s="19" t="s">
        <v>161</v>
      </c>
      <c r="F47" s="20" t="s">
        <v>176</v>
      </c>
      <c r="G47" s="21" t="s">
        <v>176</v>
      </c>
      <c r="H47" s="10" t="b">
        <f>EXACT(Table28[[#This Row],[OLD LICK TYPE]],Table28[[#This Row],[NEW LICK TYPE]])</f>
        <v>1</v>
      </c>
      <c r="I47" s="16" t="s">
        <v>135</v>
      </c>
      <c r="J47" s="16" t="s">
        <v>138</v>
      </c>
      <c r="K47" s="11"/>
    </row>
    <row r="48" spans="2:11" s="17" customFormat="1" ht="19.5" customHeight="1" x14ac:dyDescent="0.25">
      <c r="B48" s="10">
        <v>19</v>
      </c>
      <c r="C48" s="11">
        <v>1</v>
      </c>
      <c r="D48" s="18" t="s">
        <v>132</v>
      </c>
      <c r="E48" s="19" t="s">
        <v>153</v>
      </c>
      <c r="F48" s="20" t="s">
        <v>176</v>
      </c>
      <c r="G48" s="21" t="s">
        <v>176</v>
      </c>
      <c r="H48" s="10" t="b">
        <f>EXACT(Table28[[#This Row],[OLD LICK TYPE]],Table28[[#This Row],[NEW LICK TYPE]])</f>
        <v>1</v>
      </c>
      <c r="I48" s="16" t="s">
        <v>135</v>
      </c>
      <c r="J48" s="16" t="s">
        <v>180</v>
      </c>
      <c r="K48" s="11"/>
    </row>
    <row r="49" spans="2:11" s="17" customFormat="1" ht="19.5" hidden="1" customHeight="1" x14ac:dyDescent="0.25">
      <c r="B49" s="10">
        <v>20</v>
      </c>
      <c r="C49" s="11">
        <v>15</v>
      </c>
      <c r="D49" s="18" t="s">
        <v>132</v>
      </c>
      <c r="E49" s="20" t="s">
        <v>139</v>
      </c>
      <c r="F49" s="20" t="s">
        <v>176</v>
      </c>
      <c r="G49" s="21" t="s">
        <v>176</v>
      </c>
      <c r="H49" s="10" t="b">
        <f>EXACT(Table28[[#This Row],[OLD LICK TYPE]],Table28[[#This Row],[NEW LICK TYPE]])</f>
        <v>1</v>
      </c>
      <c r="I49" s="16" t="s">
        <v>148</v>
      </c>
      <c r="J49" s="16" t="s">
        <v>151</v>
      </c>
      <c r="K49" s="11"/>
    </row>
    <row r="50" spans="2:11" s="17" customFormat="1" ht="19.5" customHeight="1" x14ac:dyDescent="0.25">
      <c r="B50" s="10">
        <v>1</v>
      </c>
      <c r="C50" s="11">
        <v>2</v>
      </c>
      <c r="D50" s="18" t="s">
        <v>132</v>
      </c>
      <c r="E50" s="19" t="s">
        <v>181</v>
      </c>
      <c r="F50" s="20" t="s">
        <v>176</v>
      </c>
      <c r="G50" s="21" t="s">
        <v>176</v>
      </c>
      <c r="H50" s="10" t="b">
        <f>EXACT(Table28[[#This Row],[OLD LICK TYPE]],Table28[[#This Row],[NEW LICK TYPE]])</f>
        <v>1</v>
      </c>
      <c r="I50" s="16" t="s">
        <v>135</v>
      </c>
      <c r="J50" s="16" t="s">
        <v>142</v>
      </c>
      <c r="K50" s="11"/>
    </row>
    <row r="51" spans="2:11" s="17" customFormat="1" ht="19.5" customHeight="1" x14ac:dyDescent="0.25">
      <c r="B51" s="10">
        <v>20</v>
      </c>
      <c r="C51" s="11">
        <v>3</v>
      </c>
      <c r="D51" s="18" t="s">
        <v>132</v>
      </c>
      <c r="E51" s="19" t="s">
        <v>161</v>
      </c>
      <c r="F51" s="20" t="s">
        <v>176</v>
      </c>
      <c r="G51" s="21" t="s">
        <v>176</v>
      </c>
      <c r="H51" s="10" t="b">
        <f>EXACT(Table28[[#This Row],[OLD LICK TYPE]],Table28[[#This Row],[NEW LICK TYPE]])</f>
        <v>1</v>
      </c>
      <c r="I51" s="16" t="s">
        <v>135</v>
      </c>
      <c r="J51" s="16" t="s">
        <v>151</v>
      </c>
      <c r="K51" s="11"/>
    </row>
    <row r="52" spans="2:11" s="17" customFormat="1" ht="19.5" customHeight="1" x14ac:dyDescent="0.25">
      <c r="B52" s="10">
        <v>21</v>
      </c>
      <c r="C52" s="11">
        <v>3</v>
      </c>
      <c r="D52" s="18" t="s">
        <v>132</v>
      </c>
      <c r="E52" s="19" t="s">
        <v>163</v>
      </c>
      <c r="F52" s="20" t="s">
        <v>176</v>
      </c>
      <c r="G52" s="21" t="s">
        <v>176</v>
      </c>
      <c r="H52" s="10" t="b">
        <f>EXACT(Table28[[#This Row],[OLD LICK TYPE]],Table28[[#This Row],[NEW LICK TYPE]])</f>
        <v>1</v>
      </c>
      <c r="I52" s="16" t="s">
        <v>135</v>
      </c>
      <c r="J52" s="16" t="s">
        <v>182</v>
      </c>
      <c r="K52" s="11"/>
    </row>
    <row r="53" spans="2:11" s="17" customFormat="1" ht="19.5" customHeight="1" x14ac:dyDescent="0.25">
      <c r="B53" s="10">
        <v>13</v>
      </c>
      <c r="C53" s="11">
        <v>4</v>
      </c>
      <c r="D53" s="18" t="s">
        <v>132</v>
      </c>
      <c r="E53" s="19" t="s">
        <v>157</v>
      </c>
      <c r="F53" s="20" t="s">
        <v>176</v>
      </c>
      <c r="G53" s="21" t="s">
        <v>176</v>
      </c>
      <c r="H53" s="10" t="b">
        <f>EXACT(Table28[[#This Row],[OLD LICK TYPE]],Table28[[#This Row],[NEW LICK TYPE]])</f>
        <v>1</v>
      </c>
      <c r="I53" s="16" t="s">
        <v>135</v>
      </c>
      <c r="J53" s="16" t="s">
        <v>146</v>
      </c>
      <c r="K53" s="11"/>
    </row>
    <row r="54" spans="2:11" s="17" customFormat="1" ht="19.5" customHeight="1" x14ac:dyDescent="0.25">
      <c r="B54" s="10">
        <v>14</v>
      </c>
      <c r="C54" s="11">
        <v>4</v>
      </c>
      <c r="D54" s="18" t="s">
        <v>132</v>
      </c>
      <c r="E54" s="19" t="s">
        <v>183</v>
      </c>
      <c r="F54" s="20" t="s">
        <v>176</v>
      </c>
      <c r="G54" s="21" t="s">
        <v>176</v>
      </c>
      <c r="H54" s="10" t="b">
        <f>EXACT(Table28[[#This Row],[OLD LICK TYPE]],Table28[[#This Row],[NEW LICK TYPE]])</f>
        <v>1</v>
      </c>
      <c r="I54" s="16" t="s">
        <v>135</v>
      </c>
      <c r="J54" s="16" t="s">
        <v>178</v>
      </c>
      <c r="K54" s="11"/>
    </row>
    <row r="55" spans="2:11" s="17" customFormat="1" ht="19.5" customHeight="1" x14ac:dyDescent="0.25">
      <c r="B55" s="10">
        <v>20</v>
      </c>
      <c r="C55" s="11">
        <v>4</v>
      </c>
      <c r="D55" s="18" t="s">
        <v>132</v>
      </c>
      <c r="E55" s="19" t="s">
        <v>157</v>
      </c>
      <c r="F55" s="20" t="s">
        <v>176</v>
      </c>
      <c r="G55" s="21" t="s">
        <v>176</v>
      </c>
      <c r="H55" s="10" t="b">
        <f>EXACT(Table28[[#This Row],[OLD LICK TYPE]],Table28[[#This Row],[NEW LICK TYPE]])</f>
        <v>1</v>
      </c>
      <c r="I55" s="16" t="s">
        <v>135</v>
      </c>
      <c r="J55" s="16" t="s">
        <v>151</v>
      </c>
      <c r="K55" s="11"/>
    </row>
    <row r="56" spans="2:11" s="17" customFormat="1" ht="19.5" customHeight="1" x14ac:dyDescent="0.25">
      <c r="B56" s="10">
        <v>21</v>
      </c>
      <c r="C56" s="11">
        <v>4</v>
      </c>
      <c r="D56" s="18" t="s">
        <v>132</v>
      </c>
      <c r="E56" s="19" t="s">
        <v>184</v>
      </c>
      <c r="F56" s="20" t="s">
        <v>176</v>
      </c>
      <c r="G56" s="21" t="s">
        <v>176</v>
      </c>
      <c r="H56" s="10" t="b">
        <f>EXACT(Table28[[#This Row],[OLD LICK TYPE]],Table28[[#This Row],[NEW LICK TYPE]])</f>
        <v>1</v>
      </c>
      <c r="I56" s="16" t="s">
        <v>135</v>
      </c>
      <c r="J56" s="16" t="s">
        <v>182</v>
      </c>
      <c r="K56" s="11"/>
    </row>
    <row r="57" spans="2:11" s="17" customFormat="1" ht="19.5" customHeight="1" x14ac:dyDescent="0.25">
      <c r="B57" s="10">
        <v>14</v>
      </c>
      <c r="C57" s="11">
        <v>5</v>
      </c>
      <c r="D57" s="18" t="s">
        <v>132</v>
      </c>
      <c r="E57" s="19" t="s">
        <v>184</v>
      </c>
      <c r="F57" s="20" t="s">
        <v>176</v>
      </c>
      <c r="G57" s="21" t="s">
        <v>176</v>
      </c>
      <c r="H57" s="10" t="b">
        <f>EXACT(Table28[[#This Row],[OLD LICK TYPE]],Table28[[#This Row],[NEW LICK TYPE]])</f>
        <v>1</v>
      </c>
      <c r="I57" s="16" t="s">
        <v>135</v>
      </c>
      <c r="J57" s="16" t="s">
        <v>178</v>
      </c>
      <c r="K57" s="11"/>
    </row>
    <row r="58" spans="2:11" s="17" customFormat="1" ht="19.5" customHeight="1" x14ac:dyDescent="0.25">
      <c r="B58" s="10">
        <v>14</v>
      </c>
      <c r="C58" s="11">
        <v>6</v>
      </c>
      <c r="D58" s="18" t="s">
        <v>132</v>
      </c>
      <c r="E58" s="19" t="s">
        <v>185</v>
      </c>
      <c r="F58" s="20" t="s">
        <v>176</v>
      </c>
      <c r="G58" s="21" t="s">
        <v>176</v>
      </c>
      <c r="H58" s="10" t="b">
        <f>EXACT(Table28[[#This Row],[OLD LICK TYPE]],Table28[[#This Row],[NEW LICK TYPE]])</f>
        <v>1</v>
      </c>
      <c r="I58" s="16" t="s">
        <v>135</v>
      </c>
      <c r="J58" s="16" t="s">
        <v>178</v>
      </c>
      <c r="K58" s="11"/>
    </row>
    <row r="59" spans="2:11" s="17" customFormat="1" ht="19.5" customHeight="1" x14ac:dyDescent="0.25">
      <c r="B59" s="10">
        <v>14</v>
      </c>
      <c r="C59" s="11">
        <v>7</v>
      </c>
      <c r="D59" s="18" t="s">
        <v>132</v>
      </c>
      <c r="E59" s="19" t="s">
        <v>186</v>
      </c>
      <c r="F59" s="20" t="s">
        <v>176</v>
      </c>
      <c r="G59" s="21" t="s">
        <v>176</v>
      </c>
      <c r="H59" s="10" t="b">
        <f>EXACT(Table28[[#This Row],[OLD LICK TYPE]],Table28[[#This Row],[NEW LICK TYPE]])</f>
        <v>1</v>
      </c>
      <c r="I59" s="16" t="s">
        <v>135</v>
      </c>
      <c r="J59" s="16" t="s">
        <v>178</v>
      </c>
      <c r="K59" s="11"/>
    </row>
    <row r="60" spans="2:11" s="17" customFormat="1" ht="19.5" hidden="1" customHeight="1" x14ac:dyDescent="0.25">
      <c r="B60" s="10">
        <v>23</v>
      </c>
      <c r="C60" s="11">
        <v>9</v>
      </c>
      <c r="D60" s="18" t="s">
        <v>132</v>
      </c>
      <c r="E60" s="20" t="s">
        <v>187</v>
      </c>
      <c r="F60" s="20" t="s">
        <v>176</v>
      </c>
      <c r="G60" s="21" t="s">
        <v>176</v>
      </c>
      <c r="H60" s="10" t="b">
        <f>EXACT(Table28[[#This Row],[OLD LICK TYPE]],Table28[[#This Row],[NEW LICK TYPE]])</f>
        <v>1</v>
      </c>
      <c r="I60" s="16" t="s">
        <v>148</v>
      </c>
      <c r="J60" s="16" t="s">
        <v>188</v>
      </c>
      <c r="K60" s="11"/>
    </row>
    <row r="61" spans="2:11" s="17" customFormat="1" ht="19.5" hidden="1" customHeight="1" x14ac:dyDescent="0.25">
      <c r="B61" s="10">
        <v>23</v>
      </c>
      <c r="C61" s="11">
        <v>10</v>
      </c>
      <c r="D61" s="18" t="s">
        <v>132</v>
      </c>
      <c r="E61" s="20" t="s">
        <v>139</v>
      </c>
      <c r="F61" s="20" t="s">
        <v>176</v>
      </c>
      <c r="G61" s="21" t="s">
        <v>176</v>
      </c>
      <c r="H61" s="10" t="b">
        <f>EXACT(Table28[[#This Row],[OLD LICK TYPE]],Table28[[#This Row],[NEW LICK TYPE]])</f>
        <v>1</v>
      </c>
      <c r="I61" s="16" t="s">
        <v>148</v>
      </c>
      <c r="J61" s="16" t="s">
        <v>188</v>
      </c>
      <c r="K61" s="11"/>
    </row>
    <row r="62" spans="2:11" s="23" customFormat="1" ht="19.5" hidden="1" customHeight="1" x14ac:dyDescent="0.25">
      <c r="B62" s="10">
        <v>23</v>
      </c>
      <c r="C62" s="11">
        <v>11</v>
      </c>
      <c r="D62" s="18" t="s">
        <v>132</v>
      </c>
      <c r="E62" s="20" t="s">
        <v>171</v>
      </c>
      <c r="F62" s="20" t="s">
        <v>176</v>
      </c>
      <c r="G62" s="21" t="s">
        <v>176</v>
      </c>
      <c r="H62" s="10" t="b">
        <f>EXACT(Table28[[#This Row],[OLD LICK TYPE]],Table28[[#This Row],[NEW LICK TYPE]])</f>
        <v>1</v>
      </c>
      <c r="I62" s="16" t="s">
        <v>148</v>
      </c>
      <c r="J62" s="16" t="s">
        <v>188</v>
      </c>
      <c r="K62" s="11"/>
    </row>
    <row r="63" spans="2:11" s="23" customFormat="1" ht="19.5" customHeight="1" x14ac:dyDescent="0.25">
      <c r="B63" s="10">
        <v>17</v>
      </c>
      <c r="C63" s="11">
        <v>8</v>
      </c>
      <c r="D63" s="18" t="s">
        <v>132</v>
      </c>
      <c r="E63" s="19" t="s">
        <v>143</v>
      </c>
      <c r="F63" s="20" t="s">
        <v>176</v>
      </c>
      <c r="G63" s="21" t="s">
        <v>176</v>
      </c>
      <c r="H63" s="10" t="b">
        <f>EXACT(Table28[[#This Row],[OLD LICK TYPE]],Table28[[#This Row],[NEW LICK TYPE]])</f>
        <v>1</v>
      </c>
      <c r="I63" s="16" t="s">
        <v>135</v>
      </c>
      <c r="J63" s="16" t="s">
        <v>138</v>
      </c>
      <c r="K63" s="11"/>
    </row>
    <row r="64" spans="2:11" s="23" customFormat="1" ht="19.5" hidden="1" customHeight="1" x14ac:dyDescent="0.25">
      <c r="B64" s="10">
        <v>24</v>
      </c>
      <c r="C64" s="11">
        <v>1</v>
      </c>
      <c r="D64" s="18" t="s">
        <v>132</v>
      </c>
      <c r="E64" s="20" t="s">
        <v>161</v>
      </c>
      <c r="F64" s="20" t="s">
        <v>176</v>
      </c>
      <c r="G64" s="21" t="s">
        <v>176</v>
      </c>
      <c r="H64" s="10" t="b">
        <f>EXACT(Table28[[#This Row],[OLD LICK TYPE]],Table28[[#This Row],[NEW LICK TYPE]])</f>
        <v>1</v>
      </c>
      <c r="I64" s="16" t="s">
        <v>148</v>
      </c>
      <c r="J64" s="16" t="s">
        <v>166</v>
      </c>
      <c r="K64" s="11"/>
    </row>
    <row r="65" spans="2:11" s="23" customFormat="1" ht="19.5" hidden="1" customHeight="1" x14ac:dyDescent="0.25">
      <c r="B65" s="10">
        <v>24</v>
      </c>
      <c r="C65" s="11">
        <v>6</v>
      </c>
      <c r="D65" s="18" t="s">
        <v>132</v>
      </c>
      <c r="E65" s="20" t="s">
        <v>189</v>
      </c>
      <c r="F65" s="20" t="s">
        <v>176</v>
      </c>
      <c r="G65" s="21" t="s">
        <v>176</v>
      </c>
      <c r="H65" s="10" t="b">
        <f>EXACT(Table28[[#This Row],[OLD LICK TYPE]],Table28[[#This Row],[NEW LICK TYPE]])</f>
        <v>1</v>
      </c>
      <c r="I65" s="16" t="s">
        <v>148</v>
      </c>
      <c r="J65" s="16" t="s">
        <v>166</v>
      </c>
      <c r="K65" s="11"/>
    </row>
    <row r="66" spans="2:11" s="23" customFormat="1" ht="19.5" hidden="1" customHeight="1" x14ac:dyDescent="0.25">
      <c r="B66" s="10">
        <v>24</v>
      </c>
      <c r="C66" s="11">
        <v>10</v>
      </c>
      <c r="D66" s="18" t="s">
        <v>132</v>
      </c>
      <c r="E66" s="20" t="s">
        <v>190</v>
      </c>
      <c r="F66" s="20" t="s">
        <v>176</v>
      </c>
      <c r="G66" s="21" t="s">
        <v>176</v>
      </c>
      <c r="H66" s="10" t="b">
        <f>EXACT(Table28[[#This Row],[OLD LICK TYPE]],Table28[[#This Row],[NEW LICK TYPE]])</f>
        <v>1</v>
      </c>
      <c r="I66" s="16" t="s">
        <v>148</v>
      </c>
      <c r="J66" s="16" t="s">
        <v>166</v>
      </c>
      <c r="K66" s="11"/>
    </row>
    <row r="67" spans="2:11" s="23" customFormat="1" ht="19.5" customHeight="1" x14ac:dyDescent="0.25">
      <c r="B67" s="10">
        <v>21</v>
      </c>
      <c r="C67" s="11">
        <v>8</v>
      </c>
      <c r="D67" s="18" t="s">
        <v>132</v>
      </c>
      <c r="E67" s="19" t="s">
        <v>150</v>
      </c>
      <c r="F67" s="20" t="s">
        <v>176</v>
      </c>
      <c r="G67" s="21" t="s">
        <v>176</v>
      </c>
      <c r="H67" s="10" t="b">
        <f>EXACT(Table28[[#This Row],[OLD LICK TYPE]],Table28[[#This Row],[NEW LICK TYPE]])</f>
        <v>1</v>
      </c>
      <c r="I67" s="16" t="s">
        <v>135</v>
      </c>
      <c r="J67" s="16" t="s">
        <v>182</v>
      </c>
      <c r="K67" s="11"/>
    </row>
    <row r="68" spans="2:11" s="23" customFormat="1" ht="19.5" customHeight="1" x14ac:dyDescent="0.25">
      <c r="B68" s="10">
        <v>23</v>
      </c>
      <c r="C68" s="11">
        <v>8</v>
      </c>
      <c r="D68" s="18" t="s">
        <v>132</v>
      </c>
      <c r="E68" s="19" t="s">
        <v>168</v>
      </c>
      <c r="F68" s="20" t="s">
        <v>176</v>
      </c>
      <c r="G68" s="21" t="s">
        <v>176</v>
      </c>
      <c r="H68" s="10" t="b">
        <f>EXACT(Table28[[#This Row],[OLD LICK TYPE]],Table28[[#This Row],[NEW LICK TYPE]])</f>
        <v>1</v>
      </c>
      <c r="I68" s="16" t="s">
        <v>135</v>
      </c>
      <c r="J68" s="16" t="s">
        <v>188</v>
      </c>
      <c r="K68" s="11"/>
    </row>
    <row r="69" spans="2:11" s="23" customFormat="1" ht="19.5" customHeight="1" x14ac:dyDescent="0.25">
      <c r="B69" s="10">
        <v>13</v>
      </c>
      <c r="C69" s="11">
        <v>9</v>
      </c>
      <c r="D69" s="18" t="s">
        <v>132</v>
      </c>
      <c r="E69" s="19" t="s">
        <v>184</v>
      </c>
      <c r="F69" s="20" t="s">
        <v>176</v>
      </c>
      <c r="G69" s="21" t="s">
        <v>176</v>
      </c>
      <c r="H69" s="10" t="b">
        <f>EXACT(Table28[[#This Row],[OLD LICK TYPE]],Table28[[#This Row],[NEW LICK TYPE]])</f>
        <v>1</v>
      </c>
      <c r="I69" s="16" t="s">
        <v>135</v>
      </c>
      <c r="J69" s="16" t="s">
        <v>146</v>
      </c>
      <c r="K69" s="11"/>
    </row>
    <row r="70" spans="2:11" s="23" customFormat="1" ht="19.5" customHeight="1" x14ac:dyDescent="0.25">
      <c r="B70" s="10">
        <v>14</v>
      </c>
      <c r="C70" s="11">
        <v>9</v>
      </c>
      <c r="D70" s="18" t="s">
        <v>132</v>
      </c>
      <c r="E70" s="19" t="s">
        <v>150</v>
      </c>
      <c r="F70" s="20" t="s">
        <v>176</v>
      </c>
      <c r="G70" s="21" t="s">
        <v>176</v>
      </c>
      <c r="H70" s="10" t="b">
        <f>EXACT(Table28[[#This Row],[OLD LICK TYPE]],Table28[[#This Row],[NEW LICK TYPE]])</f>
        <v>1</v>
      </c>
      <c r="I70" s="16" t="s">
        <v>135</v>
      </c>
      <c r="J70" s="16" t="s">
        <v>178</v>
      </c>
      <c r="K70" s="11"/>
    </row>
    <row r="71" spans="2:11" s="23" customFormat="1" ht="19.5" customHeight="1" x14ac:dyDescent="0.25">
      <c r="B71" s="10">
        <v>20</v>
      </c>
      <c r="C71" s="11">
        <v>9</v>
      </c>
      <c r="D71" s="18" t="s">
        <v>132</v>
      </c>
      <c r="E71" s="19" t="s">
        <v>184</v>
      </c>
      <c r="F71" s="20" t="s">
        <v>176</v>
      </c>
      <c r="G71" s="21" t="s">
        <v>176</v>
      </c>
      <c r="H71" s="10" t="b">
        <f>EXACT(Table28[[#This Row],[OLD LICK TYPE]],Table28[[#This Row],[NEW LICK TYPE]])</f>
        <v>1</v>
      </c>
      <c r="I71" s="16" t="s">
        <v>135</v>
      </c>
      <c r="J71" s="16" t="s">
        <v>151</v>
      </c>
      <c r="K71" s="11"/>
    </row>
    <row r="72" spans="2:11" s="23" customFormat="1" ht="19.5" customHeight="1" x14ac:dyDescent="0.25">
      <c r="B72" s="10">
        <v>3</v>
      </c>
      <c r="C72" s="11">
        <v>11</v>
      </c>
      <c r="D72" s="18" t="s">
        <v>132</v>
      </c>
      <c r="E72" s="19" t="s">
        <v>174</v>
      </c>
      <c r="F72" s="20" t="s">
        <v>176</v>
      </c>
      <c r="G72" s="21" t="s">
        <v>176</v>
      </c>
      <c r="H72" s="10" t="b">
        <f>EXACT(Table28[[#This Row],[OLD LICK TYPE]],Table28[[#This Row],[NEW LICK TYPE]])</f>
        <v>1</v>
      </c>
      <c r="I72" s="16" t="s">
        <v>135</v>
      </c>
      <c r="J72" s="16" t="s">
        <v>149</v>
      </c>
      <c r="K72" s="11"/>
    </row>
    <row r="73" spans="2:11" s="23" customFormat="1" ht="19.5" customHeight="1" x14ac:dyDescent="0.25">
      <c r="B73" s="10">
        <v>21</v>
      </c>
      <c r="C73" s="11">
        <v>11</v>
      </c>
      <c r="D73" s="18" t="s">
        <v>132</v>
      </c>
      <c r="E73" s="19" t="s">
        <v>143</v>
      </c>
      <c r="F73" s="20" t="s">
        <v>176</v>
      </c>
      <c r="G73" s="21" t="s">
        <v>176</v>
      </c>
      <c r="H73" s="10" t="b">
        <f>EXACT(Table28[[#This Row],[OLD LICK TYPE]],Table28[[#This Row],[NEW LICK TYPE]])</f>
        <v>1</v>
      </c>
      <c r="I73" s="16" t="s">
        <v>135</v>
      </c>
      <c r="J73" s="16" t="s">
        <v>182</v>
      </c>
      <c r="K73" s="11"/>
    </row>
    <row r="74" spans="2:11" s="23" customFormat="1" ht="19.5" customHeight="1" x14ac:dyDescent="0.25">
      <c r="B74" s="10">
        <v>22</v>
      </c>
      <c r="C74" s="11">
        <v>12</v>
      </c>
      <c r="D74" s="18" t="s">
        <v>132</v>
      </c>
      <c r="E74" s="19" t="s">
        <v>139</v>
      </c>
      <c r="F74" s="20" t="s">
        <v>176</v>
      </c>
      <c r="G74" s="21" t="s">
        <v>176</v>
      </c>
      <c r="H74" s="10" t="b">
        <f>EXACT(Table28[[#This Row],[OLD LICK TYPE]],Table28[[#This Row],[NEW LICK TYPE]])</f>
        <v>1</v>
      </c>
      <c r="I74" s="16" t="s">
        <v>135</v>
      </c>
      <c r="J74" s="16" t="s">
        <v>152</v>
      </c>
      <c r="K74" s="11"/>
    </row>
    <row r="75" spans="2:11" s="23" customFormat="1" ht="19.5" customHeight="1" x14ac:dyDescent="0.25">
      <c r="B75" s="10">
        <v>13</v>
      </c>
      <c r="C75" s="11">
        <v>14</v>
      </c>
      <c r="D75" s="18" t="s">
        <v>132</v>
      </c>
      <c r="E75" s="19" t="s">
        <v>168</v>
      </c>
      <c r="F75" s="20" t="s">
        <v>176</v>
      </c>
      <c r="G75" s="21" t="s">
        <v>176</v>
      </c>
      <c r="H75" s="10" t="b">
        <f>EXACT(Table28[[#This Row],[OLD LICK TYPE]],Table28[[#This Row],[NEW LICK TYPE]])</f>
        <v>1</v>
      </c>
      <c r="I75" s="16" t="s">
        <v>135</v>
      </c>
      <c r="J75" s="16" t="s">
        <v>146</v>
      </c>
      <c r="K75" s="11"/>
    </row>
    <row r="76" spans="2:11" s="23" customFormat="1" ht="19.5" customHeight="1" x14ac:dyDescent="0.25">
      <c r="B76" s="10">
        <v>20</v>
      </c>
      <c r="C76" s="11">
        <v>14</v>
      </c>
      <c r="D76" s="18" t="s">
        <v>132</v>
      </c>
      <c r="E76" s="19" t="s">
        <v>168</v>
      </c>
      <c r="F76" s="20" t="s">
        <v>176</v>
      </c>
      <c r="G76" s="21" t="s">
        <v>176</v>
      </c>
      <c r="H76" s="10" t="b">
        <f>EXACT(Table28[[#This Row],[OLD LICK TYPE]],Table28[[#This Row],[NEW LICK TYPE]])</f>
        <v>1</v>
      </c>
      <c r="I76" s="16" t="s">
        <v>135</v>
      </c>
      <c r="J76" s="16" t="s">
        <v>151</v>
      </c>
      <c r="K76" s="11"/>
    </row>
    <row r="77" spans="2:11" s="23" customFormat="1" ht="19.5" customHeight="1" x14ac:dyDescent="0.25">
      <c r="B77" s="10">
        <v>3</v>
      </c>
      <c r="C77" s="11">
        <v>15</v>
      </c>
      <c r="D77" s="18" t="s">
        <v>132</v>
      </c>
      <c r="E77" s="19" t="s">
        <v>140</v>
      </c>
      <c r="F77" s="20" t="s">
        <v>176</v>
      </c>
      <c r="G77" s="21" t="s">
        <v>176</v>
      </c>
      <c r="H77" s="10" t="b">
        <f>EXACT(Table28[[#This Row],[OLD LICK TYPE]],Table28[[#This Row],[NEW LICK TYPE]])</f>
        <v>1</v>
      </c>
      <c r="I77" s="16" t="s">
        <v>135</v>
      </c>
      <c r="J77" s="16" t="s">
        <v>149</v>
      </c>
      <c r="K77" s="11"/>
    </row>
    <row r="78" spans="2:11" s="23" customFormat="1" ht="19.5" customHeight="1" x14ac:dyDescent="0.25">
      <c r="B78" s="10">
        <v>14</v>
      </c>
      <c r="C78" s="11">
        <v>15</v>
      </c>
      <c r="D78" s="18" t="s">
        <v>132</v>
      </c>
      <c r="E78" s="19" t="s">
        <v>191</v>
      </c>
      <c r="F78" s="20" t="s">
        <v>176</v>
      </c>
      <c r="G78" s="21" t="s">
        <v>176</v>
      </c>
      <c r="H78" s="10" t="b">
        <f>EXACT(Table28[[#This Row],[OLD LICK TYPE]],Table28[[#This Row],[NEW LICK TYPE]])</f>
        <v>1</v>
      </c>
      <c r="I78" s="16" t="s">
        <v>135</v>
      </c>
      <c r="J78" s="16" t="s">
        <v>178</v>
      </c>
      <c r="K78" s="11"/>
    </row>
    <row r="79" spans="2:11" s="23" customFormat="1" ht="19.5" hidden="1" customHeight="1" x14ac:dyDescent="0.25">
      <c r="B79" s="10">
        <v>14</v>
      </c>
      <c r="C79" s="11">
        <v>12</v>
      </c>
      <c r="D79" s="18" t="s">
        <v>132</v>
      </c>
      <c r="E79" s="20" t="s">
        <v>143</v>
      </c>
      <c r="F79" s="20" t="s">
        <v>176</v>
      </c>
      <c r="G79" s="21" t="s">
        <v>154</v>
      </c>
      <c r="H79" s="10" t="b">
        <f>EXACT(Table28[[#This Row],[OLD LICK TYPE]],Table28[[#This Row],[NEW LICK TYPE]])</f>
        <v>0</v>
      </c>
      <c r="I79" s="16" t="s">
        <v>148</v>
      </c>
      <c r="J79" s="16" t="s">
        <v>178</v>
      </c>
      <c r="K79" s="11"/>
    </row>
    <row r="80" spans="2:11" s="23" customFormat="1" ht="19.5" customHeight="1" x14ac:dyDescent="0.25">
      <c r="B80" s="10">
        <v>22</v>
      </c>
      <c r="C80" s="11">
        <v>15</v>
      </c>
      <c r="D80" s="18" t="s">
        <v>132</v>
      </c>
      <c r="E80" s="19" t="s">
        <v>172</v>
      </c>
      <c r="F80" s="20" t="s">
        <v>176</v>
      </c>
      <c r="G80" s="21" t="s">
        <v>176</v>
      </c>
      <c r="H80" s="10" t="b">
        <f>EXACT(Table28[[#This Row],[OLD LICK TYPE]],Table28[[#This Row],[NEW LICK TYPE]])</f>
        <v>1</v>
      </c>
      <c r="I80" s="16" t="s">
        <v>135</v>
      </c>
      <c r="J80" s="16" t="s">
        <v>152</v>
      </c>
      <c r="K80" s="11"/>
    </row>
    <row r="81" spans="2:11" s="23" customFormat="1" ht="19.5" customHeight="1" x14ac:dyDescent="0.25">
      <c r="B81" s="10">
        <v>22</v>
      </c>
      <c r="C81" s="11">
        <v>16</v>
      </c>
      <c r="D81" s="18" t="s">
        <v>132</v>
      </c>
      <c r="E81" s="19" t="s">
        <v>192</v>
      </c>
      <c r="F81" s="20" t="s">
        <v>176</v>
      </c>
      <c r="G81" s="21" t="s">
        <v>176</v>
      </c>
      <c r="H81" s="10" t="b">
        <f>EXACT(Table28[[#This Row],[OLD LICK TYPE]],Table28[[#This Row],[NEW LICK TYPE]])</f>
        <v>1</v>
      </c>
      <c r="I81" s="16" t="s">
        <v>135</v>
      </c>
      <c r="J81" s="16" t="s">
        <v>152</v>
      </c>
      <c r="K81" s="11"/>
    </row>
    <row r="82" spans="2:11" s="23" customFormat="1" ht="19.5" customHeight="1" x14ac:dyDescent="0.25">
      <c r="B82" s="10">
        <v>22</v>
      </c>
      <c r="C82" s="11">
        <v>17</v>
      </c>
      <c r="D82" s="18" t="s">
        <v>132</v>
      </c>
      <c r="E82" s="19" t="s">
        <v>190</v>
      </c>
      <c r="F82" s="20" t="s">
        <v>176</v>
      </c>
      <c r="G82" s="21" t="s">
        <v>176</v>
      </c>
      <c r="H82" s="10" t="b">
        <f>EXACT(Table28[[#This Row],[OLD LICK TYPE]],Table28[[#This Row],[NEW LICK TYPE]])</f>
        <v>1</v>
      </c>
      <c r="I82" s="16" t="s">
        <v>135</v>
      </c>
      <c r="J82" s="16" t="s">
        <v>152</v>
      </c>
      <c r="K82" s="11"/>
    </row>
    <row r="83" spans="2:11" s="23" customFormat="1" ht="19.5" customHeight="1" x14ac:dyDescent="0.25">
      <c r="B83" s="10">
        <v>23</v>
      </c>
      <c r="C83" s="11">
        <v>17</v>
      </c>
      <c r="D83" s="18" t="s">
        <v>132</v>
      </c>
      <c r="E83" s="19" t="s">
        <v>192</v>
      </c>
      <c r="F83" s="20" t="s">
        <v>176</v>
      </c>
      <c r="G83" s="21" t="s">
        <v>176</v>
      </c>
      <c r="H83" s="10" t="b">
        <f>EXACT(Table28[[#This Row],[OLD LICK TYPE]],Table28[[#This Row],[NEW LICK TYPE]])</f>
        <v>1</v>
      </c>
      <c r="I83" s="16" t="s">
        <v>135</v>
      </c>
      <c r="J83" s="16" t="s">
        <v>188</v>
      </c>
      <c r="K83" s="11"/>
    </row>
    <row r="84" spans="2:11" s="23" customFormat="1" ht="19.5" customHeight="1" x14ac:dyDescent="0.25">
      <c r="B84" s="10">
        <v>22</v>
      </c>
      <c r="C84" s="11">
        <v>18</v>
      </c>
      <c r="D84" s="18" t="s">
        <v>132</v>
      </c>
      <c r="E84" s="19" t="s">
        <v>193</v>
      </c>
      <c r="F84" s="20" t="s">
        <v>176</v>
      </c>
      <c r="G84" s="21" t="s">
        <v>176</v>
      </c>
      <c r="H84" s="10" t="b">
        <f>EXACT(Table28[[#This Row],[OLD LICK TYPE]],Table28[[#This Row],[NEW LICK TYPE]])</f>
        <v>1</v>
      </c>
      <c r="I84" s="16" t="s">
        <v>135</v>
      </c>
      <c r="J84" s="16" t="s">
        <v>152</v>
      </c>
      <c r="K84" s="11"/>
    </row>
    <row r="85" spans="2:11" s="23" customFormat="1" ht="19.5" customHeight="1" x14ac:dyDescent="0.25">
      <c r="B85" s="10">
        <v>14</v>
      </c>
      <c r="C85" s="11">
        <v>19</v>
      </c>
      <c r="D85" s="18" t="s">
        <v>132</v>
      </c>
      <c r="E85" s="19" t="s">
        <v>193</v>
      </c>
      <c r="F85" s="20" t="s">
        <v>176</v>
      </c>
      <c r="G85" s="21" t="s">
        <v>176</v>
      </c>
      <c r="H85" s="10" t="b">
        <f>EXACT(Table28[[#This Row],[OLD LICK TYPE]],Table28[[#This Row],[NEW LICK TYPE]])</f>
        <v>1</v>
      </c>
      <c r="I85" s="16" t="s">
        <v>135</v>
      </c>
      <c r="J85" s="16" t="s">
        <v>178</v>
      </c>
      <c r="K85" s="11"/>
    </row>
    <row r="86" spans="2:11" s="23" customFormat="1" ht="19.5" customHeight="1" x14ac:dyDescent="0.25">
      <c r="B86" s="10">
        <v>21</v>
      </c>
      <c r="C86" s="11">
        <v>12</v>
      </c>
      <c r="D86" s="18" t="s">
        <v>132</v>
      </c>
      <c r="E86" s="19" t="s">
        <v>169</v>
      </c>
      <c r="F86" s="20" t="s">
        <v>176</v>
      </c>
      <c r="G86" s="21" t="s">
        <v>154</v>
      </c>
      <c r="H86" s="10" t="b">
        <f>EXACT(Table28[[#This Row],[OLD LICK TYPE]],Table28[[#This Row],[NEW LICK TYPE]])</f>
        <v>0</v>
      </c>
      <c r="I86" s="16" t="s">
        <v>135</v>
      </c>
      <c r="J86" s="16" t="s">
        <v>182</v>
      </c>
      <c r="K86" s="11"/>
    </row>
    <row r="87" spans="2:11" s="23" customFormat="1" ht="19.5" hidden="1" customHeight="1" x14ac:dyDescent="0.25">
      <c r="B87" s="10">
        <v>23</v>
      </c>
      <c r="C87" s="11">
        <v>3</v>
      </c>
      <c r="D87" s="18" t="s">
        <v>132</v>
      </c>
      <c r="E87" s="20" t="s">
        <v>161</v>
      </c>
      <c r="F87" s="20" t="s">
        <v>176</v>
      </c>
      <c r="G87" s="21" t="s">
        <v>154</v>
      </c>
      <c r="H87" s="10" t="b">
        <f>EXACT(Table28[[#This Row],[OLD LICK TYPE]],Table28[[#This Row],[NEW LICK TYPE]])</f>
        <v>0</v>
      </c>
      <c r="I87" s="16" t="s">
        <v>148</v>
      </c>
      <c r="J87" s="16" t="s">
        <v>188</v>
      </c>
      <c r="K87" s="11"/>
    </row>
    <row r="88" spans="2:11" s="23" customFormat="1" ht="19.5" hidden="1" customHeight="1" x14ac:dyDescent="0.25">
      <c r="B88" s="10">
        <v>23</v>
      </c>
      <c r="C88" s="11">
        <v>7</v>
      </c>
      <c r="D88" s="18" t="s">
        <v>132</v>
      </c>
      <c r="E88" s="20" t="s">
        <v>150</v>
      </c>
      <c r="F88" s="20" t="s">
        <v>176</v>
      </c>
      <c r="G88" s="21" t="s">
        <v>154</v>
      </c>
      <c r="H88" s="10" t="b">
        <f>EXACT(Table28[[#This Row],[OLD LICK TYPE]],Table28[[#This Row],[NEW LICK TYPE]])</f>
        <v>0</v>
      </c>
      <c r="I88" s="16" t="s">
        <v>148</v>
      </c>
      <c r="J88" s="16" t="s">
        <v>188</v>
      </c>
      <c r="K88" s="11"/>
    </row>
    <row r="89" spans="2:11" s="23" customFormat="1" ht="19.5" hidden="1" customHeight="1" x14ac:dyDescent="0.25">
      <c r="B89" s="10">
        <v>1</v>
      </c>
      <c r="C89" s="11">
        <v>3</v>
      </c>
      <c r="D89" s="18" t="s">
        <v>132</v>
      </c>
      <c r="E89" s="20" t="s">
        <v>194</v>
      </c>
      <c r="F89" s="20" t="s">
        <v>195</v>
      </c>
      <c r="G89" s="21" t="s">
        <v>134</v>
      </c>
      <c r="H89" s="10" t="b">
        <f>EXACT(Table28[[#This Row],[OLD LICK TYPE]],Table28[[#This Row],[NEW LICK TYPE]])</f>
        <v>0</v>
      </c>
      <c r="I89" s="16" t="s">
        <v>148</v>
      </c>
      <c r="J89" s="16" t="s">
        <v>142</v>
      </c>
      <c r="K89" s="11"/>
    </row>
    <row r="90" spans="2:11" s="23" customFormat="1" ht="19.5" hidden="1" customHeight="1" x14ac:dyDescent="0.25">
      <c r="B90" s="10">
        <v>1</v>
      </c>
      <c r="C90" s="11">
        <v>11</v>
      </c>
      <c r="D90" s="18" t="s">
        <v>132</v>
      </c>
      <c r="E90" s="20" t="s">
        <v>196</v>
      </c>
      <c r="F90" s="20" t="s">
        <v>195</v>
      </c>
      <c r="G90" s="21" t="s">
        <v>134</v>
      </c>
      <c r="H90" s="10" t="b">
        <f>EXACT(Table28[[#This Row],[OLD LICK TYPE]],Table28[[#This Row],[NEW LICK TYPE]])</f>
        <v>0</v>
      </c>
      <c r="I90" s="16" t="s">
        <v>148</v>
      </c>
      <c r="J90" s="16" t="s">
        <v>142</v>
      </c>
      <c r="K90" s="11"/>
    </row>
    <row r="91" spans="2:11" s="23" customFormat="1" ht="19.5" hidden="1" customHeight="1" x14ac:dyDescent="0.25">
      <c r="B91" s="10">
        <v>1</v>
      </c>
      <c r="C91" s="11">
        <v>16</v>
      </c>
      <c r="D91" s="18" t="s">
        <v>132</v>
      </c>
      <c r="E91" s="20" t="s">
        <v>197</v>
      </c>
      <c r="F91" s="20" t="s">
        <v>195</v>
      </c>
      <c r="G91" s="21" t="s">
        <v>134</v>
      </c>
      <c r="H91" s="10" t="b">
        <f>EXACT(Table28[[#This Row],[OLD LICK TYPE]],Table28[[#This Row],[NEW LICK TYPE]])</f>
        <v>0</v>
      </c>
      <c r="I91" s="16" t="s">
        <v>148</v>
      </c>
      <c r="J91" s="16" t="s">
        <v>142</v>
      </c>
      <c r="K91" s="11"/>
    </row>
    <row r="92" spans="2:11" s="23" customFormat="1" ht="19.5" hidden="1" customHeight="1" x14ac:dyDescent="0.25">
      <c r="B92" s="10">
        <v>2</v>
      </c>
      <c r="C92" s="11">
        <v>6</v>
      </c>
      <c r="D92" s="18" t="s">
        <v>132</v>
      </c>
      <c r="E92" s="20" t="s">
        <v>177</v>
      </c>
      <c r="F92" s="20" t="s">
        <v>195</v>
      </c>
      <c r="G92" s="21" t="s">
        <v>134</v>
      </c>
      <c r="H92" s="10" t="b">
        <f>EXACT(Table28[[#This Row],[OLD LICK TYPE]],Table28[[#This Row],[NEW LICK TYPE]])</f>
        <v>0</v>
      </c>
      <c r="I92" s="16" t="s">
        <v>148</v>
      </c>
      <c r="J92" s="16" t="s">
        <v>198</v>
      </c>
      <c r="K92" s="11"/>
    </row>
    <row r="93" spans="2:11" s="23" customFormat="1" ht="19.5" hidden="1" customHeight="1" x14ac:dyDescent="0.25">
      <c r="B93" s="10">
        <v>3</v>
      </c>
      <c r="C93" s="11">
        <v>13</v>
      </c>
      <c r="D93" s="18" t="s">
        <v>132</v>
      </c>
      <c r="E93" s="20" t="s">
        <v>177</v>
      </c>
      <c r="F93" s="20" t="s">
        <v>195</v>
      </c>
      <c r="G93" s="21" t="s">
        <v>134</v>
      </c>
      <c r="H93" s="10" t="b">
        <f>EXACT(Table28[[#This Row],[OLD LICK TYPE]],Table28[[#This Row],[NEW LICK TYPE]])</f>
        <v>0</v>
      </c>
      <c r="I93" s="16" t="s">
        <v>148</v>
      </c>
      <c r="J93" s="16" t="s">
        <v>149</v>
      </c>
      <c r="K93" s="11"/>
    </row>
    <row r="94" spans="2:11" s="23" customFormat="1" ht="19.5" hidden="1" customHeight="1" x14ac:dyDescent="0.25">
      <c r="B94" s="10">
        <v>8</v>
      </c>
      <c r="C94" s="11">
        <v>1</v>
      </c>
      <c r="D94" s="18" t="s">
        <v>132</v>
      </c>
      <c r="E94" s="20" t="s">
        <v>199</v>
      </c>
      <c r="F94" s="20" t="s">
        <v>195</v>
      </c>
      <c r="G94" s="21" t="s">
        <v>134</v>
      </c>
      <c r="H94" s="10" t="b">
        <f>EXACT(Table28[[#This Row],[OLD LICK TYPE]],Table28[[#This Row],[NEW LICK TYPE]])</f>
        <v>0</v>
      </c>
      <c r="I94" s="16" t="s">
        <v>148</v>
      </c>
      <c r="J94" s="16" t="s">
        <v>200</v>
      </c>
      <c r="K94" s="11"/>
    </row>
    <row r="95" spans="2:11" s="23" customFormat="1" ht="19.5" customHeight="1" x14ac:dyDescent="0.25">
      <c r="B95" s="10">
        <v>16</v>
      </c>
      <c r="C95" s="11">
        <v>5</v>
      </c>
      <c r="D95" s="18" t="s">
        <v>132</v>
      </c>
      <c r="E95" s="19" t="s">
        <v>169</v>
      </c>
      <c r="F95" s="20" t="s">
        <v>195</v>
      </c>
      <c r="G95" s="21" t="s">
        <v>134</v>
      </c>
      <c r="H95" s="10" t="b">
        <f>EXACT(Table28[[#This Row],[OLD LICK TYPE]],Table28[[#This Row],[NEW LICK TYPE]])</f>
        <v>0</v>
      </c>
      <c r="I95" s="16" t="s">
        <v>135</v>
      </c>
      <c r="J95" s="16" t="s">
        <v>201</v>
      </c>
      <c r="K95" s="11"/>
    </row>
    <row r="96" spans="2:11" s="23" customFormat="1" ht="19.5" customHeight="1" x14ac:dyDescent="0.25">
      <c r="B96" s="10">
        <v>4</v>
      </c>
      <c r="C96" s="11">
        <v>6</v>
      </c>
      <c r="D96" s="18" t="s">
        <v>132</v>
      </c>
      <c r="E96" s="19" t="s">
        <v>202</v>
      </c>
      <c r="F96" s="20" t="s">
        <v>195</v>
      </c>
      <c r="G96" s="21" t="s">
        <v>134</v>
      </c>
      <c r="H96" s="10" t="b">
        <f>EXACT(Table28[[#This Row],[OLD LICK TYPE]],Table28[[#This Row],[NEW LICK TYPE]])</f>
        <v>0</v>
      </c>
      <c r="I96" s="16" t="s">
        <v>135</v>
      </c>
      <c r="J96" s="16" t="s">
        <v>136</v>
      </c>
      <c r="K96" s="11"/>
    </row>
    <row r="97" spans="2:11" s="23" customFormat="1" ht="19.5" customHeight="1" x14ac:dyDescent="0.25">
      <c r="B97" s="10">
        <v>3</v>
      </c>
      <c r="C97" s="11">
        <v>7</v>
      </c>
      <c r="D97" s="18" t="s">
        <v>132</v>
      </c>
      <c r="E97" s="19" t="s">
        <v>202</v>
      </c>
      <c r="F97" s="20" t="s">
        <v>195</v>
      </c>
      <c r="G97" s="21" t="s">
        <v>134</v>
      </c>
      <c r="H97" s="10" t="b">
        <f>EXACT(Table28[[#This Row],[OLD LICK TYPE]],Table28[[#This Row],[NEW LICK TYPE]])</f>
        <v>0</v>
      </c>
      <c r="I97" s="16" t="s">
        <v>135</v>
      </c>
      <c r="J97" s="16" t="s">
        <v>149</v>
      </c>
      <c r="K97" s="11"/>
    </row>
    <row r="98" spans="2:11" s="23" customFormat="1" ht="19.5" hidden="1" customHeight="1" x14ac:dyDescent="0.25">
      <c r="B98" s="10">
        <v>2</v>
      </c>
      <c r="C98" s="11">
        <v>7</v>
      </c>
      <c r="D98" s="18" t="s">
        <v>132</v>
      </c>
      <c r="E98" s="20" t="s">
        <v>140</v>
      </c>
      <c r="F98" s="20" t="s">
        <v>203</v>
      </c>
      <c r="G98" s="21" t="s">
        <v>176</v>
      </c>
      <c r="H98" s="10" t="b">
        <f>EXACT(Table28[[#This Row],[OLD LICK TYPE]],Table28[[#This Row],[NEW LICK TYPE]])</f>
        <v>0</v>
      </c>
      <c r="I98" s="16" t="s">
        <v>148</v>
      </c>
      <c r="J98" s="16" t="s">
        <v>198</v>
      </c>
      <c r="K98" s="11"/>
    </row>
    <row r="99" spans="2:11" s="23" customFormat="1" ht="19.5" customHeight="1" x14ac:dyDescent="0.25">
      <c r="B99" s="10">
        <v>11</v>
      </c>
      <c r="C99" s="11">
        <v>7</v>
      </c>
      <c r="D99" s="18" t="s">
        <v>134</v>
      </c>
      <c r="E99" s="24" t="s">
        <v>137</v>
      </c>
      <c r="F99" s="20" t="s">
        <v>141</v>
      </c>
      <c r="G99" s="21" t="s">
        <v>154</v>
      </c>
      <c r="H99" s="10" t="b">
        <f>EXACT(Table28[[#This Row],[OLD LICK TYPE]],Table28[[#This Row],[NEW LICK TYPE]])</f>
        <v>0</v>
      </c>
      <c r="I99" s="16" t="s">
        <v>135</v>
      </c>
      <c r="J99" s="16" t="s">
        <v>164</v>
      </c>
      <c r="K99" s="11"/>
    </row>
    <row r="100" spans="2:11" s="23" customFormat="1" ht="19.5" customHeight="1" x14ac:dyDescent="0.25">
      <c r="B100" s="10">
        <v>12</v>
      </c>
      <c r="C100" s="11">
        <v>6</v>
      </c>
      <c r="D100" s="18" t="s">
        <v>134</v>
      </c>
      <c r="E100" s="24" t="s">
        <v>184</v>
      </c>
      <c r="F100" s="20" t="s">
        <v>141</v>
      </c>
      <c r="G100" s="21" t="s">
        <v>154</v>
      </c>
      <c r="H100" s="10" t="b">
        <f>EXACT(Table28[[#This Row],[OLD LICK TYPE]],Table28[[#This Row],[NEW LICK TYPE]])</f>
        <v>0</v>
      </c>
      <c r="I100" s="16" t="s">
        <v>135</v>
      </c>
      <c r="J100" s="16" t="s">
        <v>144</v>
      </c>
      <c r="K100" s="11"/>
    </row>
    <row r="101" spans="2:11" s="23" customFormat="1" ht="19.5" customHeight="1" x14ac:dyDescent="0.25">
      <c r="B101" s="10">
        <v>1</v>
      </c>
      <c r="C101" s="11">
        <v>10</v>
      </c>
      <c r="D101" s="18" t="s">
        <v>134</v>
      </c>
      <c r="E101" s="24" t="s">
        <v>204</v>
      </c>
      <c r="F101" s="20" t="s">
        <v>176</v>
      </c>
      <c r="G101" s="21" t="s">
        <v>176</v>
      </c>
      <c r="H101" s="10" t="b">
        <f>EXACT(Table28[[#This Row],[OLD LICK TYPE]],Table28[[#This Row],[NEW LICK TYPE]])</f>
        <v>1</v>
      </c>
      <c r="I101" s="16" t="s">
        <v>135</v>
      </c>
      <c r="J101" s="16" t="s">
        <v>142</v>
      </c>
      <c r="K101" s="11"/>
    </row>
    <row r="102" spans="2:11" s="23" customFormat="1" ht="19.5" hidden="1" customHeight="1" x14ac:dyDescent="0.25">
      <c r="B102" s="10">
        <v>13</v>
      </c>
      <c r="C102" s="11">
        <v>15</v>
      </c>
      <c r="D102" s="18" t="s">
        <v>134</v>
      </c>
      <c r="E102" s="20" t="s">
        <v>139</v>
      </c>
      <c r="F102" s="20" t="s">
        <v>176</v>
      </c>
      <c r="G102" s="21" t="s">
        <v>176</v>
      </c>
      <c r="H102" s="10" t="b">
        <f>EXACT(Table28[[#This Row],[OLD LICK TYPE]],Table28[[#This Row],[NEW LICK TYPE]])</f>
        <v>1</v>
      </c>
      <c r="I102" s="16" t="s">
        <v>148</v>
      </c>
      <c r="J102" s="16" t="s">
        <v>146</v>
      </c>
      <c r="K102" s="11"/>
    </row>
    <row r="103" spans="2:11" s="23" customFormat="1" ht="19.5" customHeight="1" x14ac:dyDescent="0.25">
      <c r="B103" s="10">
        <v>15</v>
      </c>
      <c r="C103" s="11">
        <v>2</v>
      </c>
      <c r="D103" s="18" t="s">
        <v>134</v>
      </c>
      <c r="E103" s="24" t="s">
        <v>184</v>
      </c>
      <c r="F103" s="20" t="s">
        <v>176</v>
      </c>
      <c r="G103" s="21" t="s">
        <v>176</v>
      </c>
      <c r="H103" s="10" t="b">
        <f>EXACT(Table28[[#This Row],[OLD LICK TYPE]],Table28[[#This Row],[NEW LICK TYPE]])</f>
        <v>1</v>
      </c>
      <c r="I103" s="16" t="s">
        <v>135</v>
      </c>
      <c r="J103" s="16" t="s">
        <v>179</v>
      </c>
      <c r="K103" s="11"/>
    </row>
    <row r="104" spans="2:11" s="23" customFormat="1" ht="19.5" hidden="1" customHeight="1" x14ac:dyDescent="0.25">
      <c r="B104" s="10">
        <v>16</v>
      </c>
      <c r="C104" s="11">
        <v>9</v>
      </c>
      <c r="D104" s="18" t="s">
        <v>134</v>
      </c>
      <c r="E104" s="20" t="s">
        <v>172</v>
      </c>
      <c r="F104" s="20" t="s">
        <v>176</v>
      </c>
      <c r="G104" s="21" t="s">
        <v>176</v>
      </c>
      <c r="H104" s="10" t="b">
        <f>EXACT(Table28[[#This Row],[OLD LICK TYPE]],Table28[[#This Row],[NEW LICK TYPE]])</f>
        <v>1</v>
      </c>
      <c r="I104" s="16" t="s">
        <v>148</v>
      </c>
      <c r="J104" s="16" t="s">
        <v>201</v>
      </c>
      <c r="K104" s="11"/>
    </row>
    <row r="105" spans="2:11" s="23" customFormat="1" ht="19.5" hidden="1" customHeight="1" x14ac:dyDescent="0.25">
      <c r="B105" s="10">
        <v>4</v>
      </c>
      <c r="C105" s="11">
        <v>1</v>
      </c>
      <c r="D105" s="18" t="s">
        <v>141</v>
      </c>
      <c r="E105" s="20" t="s">
        <v>147</v>
      </c>
      <c r="F105" s="20" t="s">
        <v>141</v>
      </c>
      <c r="G105" s="21" t="s">
        <v>154</v>
      </c>
      <c r="H105" s="10" t="b">
        <f>EXACT(Table28[[#This Row],[OLD LICK TYPE]],Table28[[#This Row],[NEW LICK TYPE]])</f>
        <v>0</v>
      </c>
      <c r="I105" s="16" t="s">
        <v>148</v>
      </c>
      <c r="J105" s="16" t="s">
        <v>136</v>
      </c>
      <c r="K105" s="11"/>
    </row>
    <row r="106" spans="2:11" s="23" customFormat="1" ht="19.5" hidden="1" customHeight="1" x14ac:dyDescent="0.25">
      <c r="B106" s="10">
        <v>4</v>
      </c>
      <c r="C106" s="11">
        <v>2</v>
      </c>
      <c r="D106" s="18" t="s">
        <v>141</v>
      </c>
      <c r="E106" s="20" t="s">
        <v>205</v>
      </c>
      <c r="F106" s="20" t="s">
        <v>141</v>
      </c>
      <c r="G106" s="21" t="s">
        <v>141</v>
      </c>
      <c r="H106" s="10" t="b">
        <f>EXACT(Table28[[#This Row],[OLD LICK TYPE]],Table28[[#This Row],[NEW LICK TYPE]])</f>
        <v>1</v>
      </c>
      <c r="I106" s="16" t="s">
        <v>148</v>
      </c>
      <c r="J106" s="16" t="s">
        <v>136</v>
      </c>
      <c r="K106" s="11"/>
    </row>
    <row r="107" spans="2:11" s="23" customFormat="1" ht="19.5" hidden="1" customHeight="1" x14ac:dyDescent="0.25">
      <c r="B107" s="10">
        <v>7</v>
      </c>
      <c r="C107" s="11">
        <v>2</v>
      </c>
      <c r="D107" s="18" t="s">
        <v>141</v>
      </c>
      <c r="E107" s="20" t="s">
        <v>133</v>
      </c>
      <c r="F107" s="20" t="s">
        <v>141</v>
      </c>
      <c r="G107" s="21" t="s">
        <v>141</v>
      </c>
      <c r="H107" s="10" t="b">
        <f>EXACT(Table28[[#This Row],[OLD LICK TYPE]],Table28[[#This Row],[NEW LICK TYPE]])</f>
        <v>1</v>
      </c>
      <c r="I107" s="16" t="s">
        <v>148</v>
      </c>
      <c r="J107" s="16" t="s">
        <v>206</v>
      </c>
      <c r="K107" s="11"/>
    </row>
    <row r="108" spans="2:11" s="23" customFormat="1" ht="19.5" hidden="1" customHeight="1" x14ac:dyDescent="0.25">
      <c r="B108" s="10">
        <v>8</v>
      </c>
      <c r="C108" s="11">
        <v>5</v>
      </c>
      <c r="D108" s="18" t="s">
        <v>141</v>
      </c>
      <c r="E108" s="20" t="s">
        <v>197</v>
      </c>
      <c r="F108" s="20" t="s">
        <v>141</v>
      </c>
      <c r="G108" s="21" t="s">
        <v>141</v>
      </c>
      <c r="H108" s="10" t="b">
        <f>EXACT(Table28[[#This Row],[OLD LICK TYPE]],Table28[[#This Row],[NEW LICK TYPE]])</f>
        <v>1</v>
      </c>
      <c r="I108" s="16" t="s">
        <v>148</v>
      </c>
      <c r="J108" s="16" t="s">
        <v>200</v>
      </c>
      <c r="K108" s="11"/>
    </row>
    <row r="109" spans="2:11" s="23" customFormat="1" ht="19.5" customHeight="1" x14ac:dyDescent="0.25">
      <c r="B109" s="10">
        <v>3</v>
      </c>
      <c r="C109" s="11">
        <v>9</v>
      </c>
      <c r="D109" s="18" t="s">
        <v>141</v>
      </c>
      <c r="E109" s="25" t="s">
        <v>207</v>
      </c>
      <c r="F109" s="20" t="s">
        <v>176</v>
      </c>
      <c r="G109" s="21" t="s">
        <v>176</v>
      </c>
      <c r="H109" s="10" t="b">
        <f>EXACT(Table28[[#This Row],[OLD LICK TYPE]],Table28[[#This Row],[NEW LICK TYPE]])</f>
        <v>1</v>
      </c>
      <c r="I109" s="16" t="s">
        <v>135</v>
      </c>
      <c r="J109" s="16" t="s">
        <v>149</v>
      </c>
      <c r="K109" s="11"/>
    </row>
    <row r="110" spans="2:11" s="23" customFormat="1" ht="19.5" customHeight="1" x14ac:dyDescent="0.25">
      <c r="B110" s="10">
        <v>4</v>
      </c>
      <c r="C110" s="11">
        <v>8</v>
      </c>
      <c r="D110" s="18" t="s">
        <v>141</v>
      </c>
      <c r="E110" s="25" t="s">
        <v>207</v>
      </c>
      <c r="F110" s="20" t="s">
        <v>176</v>
      </c>
      <c r="G110" s="21" t="s">
        <v>176</v>
      </c>
      <c r="H110" s="10" t="b">
        <f>EXACT(Table28[[#This Row],[OLD LICK TYPE]],Table28[[#This Row],[NEW LICK TYPE]])</f>
        <v>1</v>
      </c>
      <c r="I110" s="16" t="s">
        <v>135</v>
      </c>
      <c r="J110" s="16" t="s">
        <v>136</v>
      </c>
      <c r="K110" s="11"/>
    </row>
    <row r="111" spans="2:11" s="23" customFormat="1" ht="19.5" customHeight="1" x14ac:dyDescent="0.25">
      <c r="B111" s="10">
        <v>6</v>
      </c>
      <c r="C111" s="11">
        <v>11</v>
      </c>
      <c r="D111" s="18" t="s">
        <v>141</v>
      </c>
      <c r="E111" s="25" t="s">
        <v>208</v>
      </c>
      <c r="F111" s="20" t="s">
        <v>176</v>
      </c>
      <c r="G111" s="21" t="s">
        <v>176</v>
      </c>
      <c r="H111" s="10" t="b">
        <f>EXACT(Table28[[#This Row],[OLD LICK TYPE]],Table28[[#This Row],[NEW LICK TYPE]])</f>
        <v>1</v>
      </c>
      <c r="I111" s="16" t="s">
        <v>135</v>
      </c>
      <c r="J111" s="16" t="s">
        <v>209</v>
      </c>
      <c r="K111" s="11"/>
    </row>
    <row r="112" spans="2:11" s="23" customFormat="1" ht="19.5" customHeight="1" x14ac:dyDescent="0.25">
      <c r="B112" s="10">
        <v>6</v>
      </c>
      <c r="C112" s="11">
        <v>15</v>
      </c>
      <c r="D112" s="18" t="s">
        <v>141</v>
      </c>
      <c r="E112" s="25" t="s">
        <v>140</v>
      </c>
      <c r="F112" s="20" t="s">
        <v>176</v>
      </c>
      <c r="G112" s="21" t="s">
        <v>176</v>
      </c>
      <c r="H112" s="10" t="b">
        <f>EXACT(Table28[[#This Row],[OLD LICK TYPE]],Table28[[#This Row],[NEW LICK TYPE]])</f>
        <v>1</v>
      </c>
      <c r="I112" s="16" t="s">
        <v>135</v>
      </c>
      <c r="J112" s="16" t="s">
        <v>209</v>
      </c>
      <c r="K112" s="11"/>
    </row>
    <row r="113" spans="2:11" s="23" customFormat="1" ht="19.5" customHeight="1" x14ac:dyDescent="0.25">
      <c r="B113" s="10">
        <v>13</v>
      </c>
      <c r="C113" s="11">
        <v>6</v>
      </c>
      <c r="D113" s="18" t="s">
        <v>141</v>
      </c>
      <c r="E113" s="25" t="s">
        <v>162</v>
      </c>
      <c r="F113" s="20" t="s">
        <v>176</v>
      </c>
      <c r="G113" s="21" t="s">
        <v>176</v>
      </c>
      <c r="H113" s="10" t="b">
        <f>EXACT(Table28[[#This Row],[OLD LICK TYPE]],Table28[[#This Row],[NEW LICK TYPE]])</f>
        <v>1</v>
      </c>
      <c r="I113" s="16" t="s">
        <v>135</v>
      </c>
      <c r="J113" s="16" t="s">
        <v>146</v>
      </c>
      <c r="K113" s="11"/>
    </row>
    <row r="114" spans="2:11" s="23" customFormat="1" ht="19.5" customHeight="1" x14ac:dyDescent="0.25">
      <c r="B114" s="10">
        <v>13</v>
      </c>
      <c r="C114" s="11">
        <v>7</v>
      </c>
      <c r="D114" s="18" t="s">
        <v>141</v>
      </c>
      <c r="E114" s="25" t="s">
        <v>210</v>
      </c>
      <c r="F114" s="20" t="s">
        <v>176</v>
      </c>
      <c r="G114" s="21" t="s">
        <v>176</v>
      </c>
      <c r="H114" s="10" t="b">
        <f>EXACT(Table28[[#This Row],[OLD LICK TYPE]],Table28[[#This Row],[NEW LICK TYPE]])</f>
        <v>1</v>
      </c>
      <c r="I114" s="16" t="s">
        <v>135</v>
      </c>
      <c r="J114" s="16" t="s">
        <v>146</v>
      </c>
      <c r="K114" s="11"/>
    </row>
    <row r="115" spans="2:11" s="23" customFormat="1" ht="19.5" customHeight="1" x14ac:dyDescent="0.25">
      <c r="B115" s="10">
        <v>13</v>
      </c>
      <c r="C115" s="11">
        <v>12</v>
      </c>
      <c r="D115" s="18" t="s">
        <v>141</v>
      </c>
      <c r="E115" s="25" t="s">
        <v>189</v>
      </c>
      <c r="F115" s="20" t="s">
        <v>176</v>
      </c>
      <c r="G115" s="21" t="s">
        <v>176</v>
      </c>
      <c r="H115" s="10" t="b">
        <f>EXACT(Table28[[#This Row],[OLD LICK TYPE]],Table28[[#This Row],[NEW LICK TYPE]])</f>
        <v>1</v>
      </c>
      <c r="I115" s="16" t="s">
        <v>135</v>
      </c>
      <c r="J115" s="16" t="s">
        <v>146</v>
      </c>
      <c r="K115" s="11"/>
    </row>
    <row r="116" spans="2:11" s="23" customFormat="1" ht="19.5" customHeight="1" x14ac:dyDescent="0.25">
      <c r="B116" s="10">
        <v>19</v>
      </c>
      <c r="C116" s="11">
        <v>3</v>
      </c>
      <c r="D116" s="18" t="s">
        <v>141</v>
      </c>
      <c r="E116" s="25" t="s">
        <v>163</v>
      </c>
      <c r="F116" s="20" t="s">
        <v>176</v>
      </c>
      <c r="G116" s="21" t="s">
        <v>176</v>
      </c>
      <c r="H116" s="10" t="b">
        <f>EXACT(Table28[[#This Row],[OLD LICK TYPE]],Table28[[#This Row],[NEW LICK TYPE]])</f>
        <v>1</v>
      </c>
      <c r="I116" s="16" t="s">
        <v>135</v>
      </c>
      <c r="J116" s="16" t="s">
        <v>180</v>
      </c>
      <c r="K116" s="11"/>
    </row>
    <row r="117" spans="2:11" s="23" customFormat="1" ht="19.5" customHeight="1" x14ac:dyDescent="0.25">
      <c r="B117" s="10">
        <v>20</v>
      </c>
      <c r="C117" s="11">
        <v>6</v>
      </c>
      <c r="D117" s="18" t="s">
        <v>141</v>
      </c>
      <c r="E117" s="25" t="s">
        <v>162</v>
      </c>
      <c r="F117" s="20" t="s">
        <v>176</v>
      </c>
      <c r="G117" s="21" t="s">
        <v>176</v>
      </c>
      <c r="H117" s="10" t="b">
        <f>EXACT(Table28[[#This Row],[OLD LICK TYPE]],Table28[[#This Row],[NEW LICK TYPE]])</f>
        <v>1</v>
      </c>
      <c r="I117" s="16" t="s">
        <v>135</v>
      </c>
      <c r="J117" s="16" t="s">
        <v>151</v>
      </c>
      <c r="K117" s="11"/>
    </row>
    <row r="118" spans="2:11" s="23" customFormat="1" ht="19.5" customHeight="1" x14ac:dyDescent="0.25">
      <c r="B118" s="10">
        <v>20</v>
      </c>
      <c r="C118" s="11">
        <v>7</v>
      </c>
      <c r="D118" s="18" t="s">
        <v>141</v>
      </c>
      <c r="E118" s="25" t="s">
        <v>210</v>
      </c>
      <c r="F118" s="20" t="s">
        <v>176</v>
      </c>
      <c r="G118" s="21" t="s">
        <v>176</v>
      </c>
      <c r="H118" s="10" t="b">
        <f>EXACT(Table28[[#This Row],[OLD LICK TYPE]],Table28[[#This Row],[NEW LICK TYPE]])</f>
        <v>1</v>
      </c>
      <c r="I118" s="16" t="s">
        <v>135</v>
      </c>
      <c r="J118" s="16" t="s">
        <v>151</v>
      </c>
      <c r="K118" s="11"/>
    </row>
    <row r="119" spans="2:11" s="23" customFormat="1" ht="19.5" customHeight="1" x14ac:dyDescent="0.25">
      <c r="B119" s="10">
        <v>20</v>
      </c>
      <c r="C119" s="11">
        <v>12</v>
      </c>
      <c r="D119" s="18" t="s">
        <v>141</v>
      </c>
      <c r="E119" s="25" t="s">
        <v>189</v>
      </c>
      <c r="F119" s="20" t="s">
        <v>176</v>
      </c>
      <c r="G119" s="21" t="s">
        <v>176</v>
      </c>
      <c r="H119" s="10" t="b">
        <f>EXACT(Table28[[#This Row],[OLD LICK TYPE]],Table28[[#This Row],[NEW LICK TYPE]])</f>
        <v>1</v>
      </c>
      <c r="I119" s="16" t="s">
        <v>135</v>
      </c>
      <c r="J119" s="16" t="s">
        <v>151</v>
      </c>
      <c r="K119" s="11"/>
    </row>
    <row r="120" spans="2:11" s="23" customFormat="1" ht="19.5" customHeight="1" x14ac:dyDescent="0.25">
      <c r="B120" s="10">
        <v>22</v>
      </c>
      <c r="C120" s="11">
        <v>3</v>
      </c>
      <c r="D120" s="18" t="s">
        <v>141</v>
      </c>
      <c r="E120" s="25" t="s">
        <v>145</v>
      </c>
      <c r="F120" s="20" t="s">
        <v>176</v>
      </c>
      <c r="G120" s="21" t="s">
        <v>176</v>
      </c>
      <c r="H120" s="10" t="b">
        <f>EXACT(Table28[[#This Row],[OLD LICK TYPE]],Table28[[#This Row],[NEW LICK TYPE]])</f>
        <v>1</v>
      </c>
      <c r="I120" s="16" t="s">
        <v>135</v>
      </c>
      <c r="J120" s="16" t="s">
        <v>152</v>
      </c>
      <c r="K120" s="11"/>
    </row>
    <row r="121" spans="2:11" s="23" customFormat="1" ht="19.5" hidden="1" customHeight="1" x14ac:dyDescent="0.25">
      <c r="B121" s="10">
        <v>6</v>
      </c>
      <c r="C121" s="11">
        <v>7</v>
      </c>
      <c r="D121" s="18" t="s">
        <v>141</v>
      </c>
      <c r="E121" s="20" t="s">
        <v>202</v>
      </c>
      <c r="F121" s="20" t="s">
        <v>195</v>
      </c>
      <c r="G121" s="21" t="s">
        <v>134</v>
      </c>
      <c r="H121" s="10" t="b">
        <f>EXACT(Table28[[#This Row],[OLD LICK TYPE]],Table28[[#This Row],[NEW LICK TYPE]])</f>
        <v>0</v>
      </c>
      <c r="I121" s="16" t="s">
        <v>148</v>
      </c>
      <c r="J121" s="16" t="s">
        <v>209</v>
      </c>
      <c r="K121" s="11"/>
    </row>
    <row r="122" spans="2:11" s="23" customFormat="1" ht="19.5" hidden="1" customHeight="1" x14ac:dyDescent="0.25">
      <c r="B122" s="10">
        <v>6</v>
      </c>
      <c r="C122" s="11">
        <v>10</v>
      </c>
      <c r="D122" s="18" t="s">
        <v>141</v>
      </c>
      <c r="E122" s="20" t="s">
        <v>207</v>
      </c>
      <c r="F122" s="20" t="s">
        <v>195</v>
      </c>
      <c r="G122" s="21" t="s">
        <v>134</v>
      </c>
      <c r="H122" s="10" t="b">
        <f>EXACT(Table28[[#This Row],[OLD LICK TYPE]],Table28[[#This Row],[NEW LICK TYPE]])</f>
        <v>0</v>
      </c>
      <c r="I122" s="16" t="s">
        <v>148</v>
      </c>
      <c r="J122" s="16" t="s">
        <v>209</v>
      </c>
      <c r="K122" s="11"/>
    </row>
    <row r="123" spans="2:11" s="23" customFormat="1" ht="19.5" hidden="1" customHeight="1" x14ac:dyDescent="0.25">
      <c r="B123" s="10">
        <v>7</v>
      </c>
      <c r="C123" s="11">
        <v>6</v>
      </c>
      <c r="D123" s="18" t="s">
        <v>141</v>
      </c>
      <c r="E123" s="20" t="s">
        <v>202</v>
      </c>
      <c r="F123" s="20" t="s">
        <v>195</v>
      </c>
      <c r="G123" s="21" t="s">
        <v>134</v>
      </c>
      <c r="H123" s="10" t="b">
        <f>EXACT(Table28[[#This Row],[OLD LICK TYPE]],Table28[[#This Row],[NEW LICK TYPE]])</f>
        <v>0</v>
      </c>
      <c r="I123" s="16" t="s">
        <v>148</v>
      </c>
      <c r="J123" s="16" t="s">
        <v>206</v>
      </c>
      <c r="K123" s="11"/>
    </row>
    <row r="124" spans="2:11" s="23" customFormat="1" ht="19.5" hidden="1" customHeight="1" x14ac:dyDescent="0.25">
      <c r="B124" s="10">
        <v>7</v>
      </c>
      <c r="C124" s="11">
        <v>10</v>
      </c>
      <c r="D124" s="18" t="s">
        <v>141</v>
      </c>
      <c r="E124" s="20" t="s">
        <v>207</v>
      </c>
      <c r="F124" s="20" t="s">
        <v>195</v>
      </c>
      <c r="G124" s="21" t="s">
        <v>134</v>
      </c>
      <c r="H124" s="10" t="b">
        <f>EXACT(Table28[[#This Row],[OLD LICK TYPE]],Table28[[#This Row],[NEW LICK TYPE]])</f>
        <v>0</v>
      </c>
      <c r="I124" s="16" t="s">
        <v>148</v>
      </c>
      <c r="J124" s="16" t="s">
        <v>206</v>
      </c>
      <c r="K124" s="11"/>
    </row>
    <row r="125" spans="2:11" s="23" customFormat="1" ht="19.5" hidden="1" customHeight="1" x14ac:dyDescent="0.25">
      <c r="B125" s="10">
        <v>7</v>
      </c>
      <c r="C125" s="11">
        <v>13</v>
      </c>
      <c r="D125" s="18" t="s">
        <v>141</v>
      </c>
      <c r="E125" s="20" t="s">
        <v>197</v>
      </c>
      <c r="F125" s="20" t="s">
        <v>195</v>
      </c>
      <c r="G125" s="21" t="s">
        <v>134</v>
      </c>
      <c r="H125" s="10" t="b">
        <f>EXACT(Table28[[#This Row],[OLD LICK TYPE]],Table28[[#This Row],[NEW LICK TYPE]])</f>
        <v>0</v>
      </c>
      <c r="I125" s="16" t="s">
        <v>148</v>
      </c>
      <c r="J125" s="16" t="s">
        <v>206</v>
      </c>
      <c r="K125" s="11"/>
    </row>
    <row r="126" spans="2:11" s="23" customFormat="1" ht="19.5" customHeight="1" x14ac:dyDescent="0.25">
      <c r="B126" s="10">
        <v>6</v>
      </c>
      <c r="C126" s="11">
        <v>9</v>
      </c>
      <c r="D126" s="18" t="s">
        <v>141</v>
      </c>
      <c r="E126" s="25" t="s">
        <v>196</v>
      </c>
      <c r="F126" s="20" t="s">
        <v>203</v>
      </c>
      <c r="G126" s="21" t="s">
        <v>176</v>
      </c>
      <c r="H126" s="10" t="b">
        <f>EXACT(Table28[[#This Row],[OLD LICK TYPE]],Table28[[#This Row],[NEW LICK TYPE]])</f>
        <v>0</v>
      </c>
      <c r="I126" s="16" t="s">
        <v>135</v>
      </c>
      <c r="J126" s="16" t="s">
        <v>209</v>
      </c>
      <c r="K126" s="11"/>
    </row>
    <row r="127" spans="2:11" s="23" customFormat="1" ht="19.5" customHeight="1" x14ac:dyDescent="0.25">
      <c r="B127" s="10">
        <v>6</v>
      </c>
      <c r="C127" s="11">
        <v>12</v>
      </c>
      <c r="D127" s="18" t="s">
        <v>141</v>
      </c>
      <c r="E127" s="25" t="s">
        <v>174</v>
      </c>
      <c r="F127" s="20" t="s">
        <v>203</v>
      </c>
      <c r="G127" s="21" t="s">
        <v>176</v>
      </c>
      <c r="H127" s="10" t="b">
        <f>EXACT(Table28[[#This Row],[OLD LICK TYPE]],Table28[[#This Row],[NEW LICK TYPE]])</f>
        <v>0</v>
      </c>
      <c r="I127" s="16" t="s">
        <v>135</v>
      </c>
      <c r="J127" s="16" t="s">
        <v>209</v>
      </c>
      <c r="K127" s="11"/>
    </row>
    <row r="128" spans="2:11" s="23" customFormat="1" ht="19.5" hidden="1" customHeight="1" x14ac:dyDescent="0.25">
      <c r="B128" s="10">
        <v>3</v>
      </c>
      <c r="C128" s="11">
        <v>4</v>
      </c>
      <c r="D128" s="18" t="s">
        <v>176</v>
      </c>
      <c r="E128" s="20" t="s">
        <v>211</v>
      </c>
      <c r="F128" s="20" t="s">
        <v>134</v>
      </c>
      <c r="G128" s="21" t="s">
        <v>134</v>
      </c>
      <c r="H128" s="10" t="b">
        <f>EXACT(Table28[[#This Row],[OLD LICK TYPE]],Table28[[#This Row],[NEW LICK TYPE]])</f>
        <v>1</v>
      </c>
      <c r="I128" s="16" t="s">
        <v>148</v>
      </c>
      <c r="J128" s="16" t="s">
        <v>149</v>
      </c>
      <c r="K128" s="11"/>
    </row>
    <row r="129" spans="2:11" s="23" customFormat="1" ht="19.5" customHeight="1" x14ac:dyDescent="0.25">
      <c r="B129" s="10">
        <v>6</v>
      </c>
      <c r="C129" s="11">
        <v>2</v>
      </c>
      <c r="D129" s="18" t="s">
        <v>176</v>
      </c>
      <c r="E129" s="20" t="s">
        <v>147</v>
      </c>
      <c r="F129" s="20" t="s">
        <v>134</v>
      </c>
      <c r="G129" s="21" t="s">
        <v>134</v>
      </c>
      <c r="H129" s="10" t="b">
        <f>EXACT(Table28[[#This Row],[OLD LICK TYPE]],Table28[[#This Row],[NEW LICK TYPE]])</f>
        <v>1</v>
      </c>
      <c r="I129" s="16" t="s">
        <v>135</v>
      </c>
      <c r="J129" s="26" t="s">
        <v>209</v>
      </c>
      <c r="K129" s="11"/>
    </row>
    <row r="130" spans="2:11" s="23" customFormat="1" ht="19.5" hidden="1" customHeight="1" x14ac:dyDescent="0.25">
      <c r="B130" s="10">
        <v>7</v>
      </c>
      <c r="C130" s="11">
        <v>4</v>
      </c>
      <c r="D130" s="18" t="s">
        <v>176</v>
      </c>
      <c r="E130" s="20" t="s">
        <v>212</v>
      </c>
      <c r="F130" s="20" t="s">
        <v>134</v>
      </c>
      <c r="G130" s="21" t="s">
        <v>134</v>
      </c>
      <c r="H130" s="10" t="b">
        <f>EXACT(Table28[[#This Row],[OLD LICK TYPE]],Table28[[#This Row],[NEW LICK TYPE]])</f>
        <v>1</v>
      </c>
      <c r="I130" s="16" t="s">
        <v>148</v>
      </c>
      <c r="J130" s="16" t="s">
        <v>206</v>
      </c>
      <c r="K130" s="11"/>
    </row>
    <row r="131" spans="2:11" s="23" customFormat="1" ht="19.5" customHeight="1" x14ac:dyDescent="0.25">
      <c r="B131" s="10">
        <v>9</v>
      </c>
      <c r="C131" s="11">
        <v>1</v>
      </c>
      <c r="D131" s="18" t="s">
        <v>176</v>
      </c>
      <c r="E131" s="20" t="s">
        <v>199</v>
      </c>
      <c r="F131" s="20" t="s">
        <v>134</v>
      </c>
      <c r="G131" s="21" t="s">
        <v>134</v>
      </c>
      <c r="H131" s="10" t="b">
        <f>EXACT(Table28[[#This Row],[OLD LICK TYPE]],Table28[[#This Row],[NEW LICK TYPE]])</f>
        <v>1</v>
      </c>
      <c r="I131" s="16" t="s">
        <v>135</v>
      </c>
      <c r="J131" s="26" t="s">
        <v>213</v>
      </c>
      <c r="K131" s="11"/>
    </row>
    <row r="132" spans="2:11" s="23" customFormat="1" ht="19.5" customHeight="1" x14ac:dyDescent="0.25">
      <c r="B132" s="10">
        <v>16</v>
      </c>
      <c r="C132" s="11">
        <v>4</v>
      </c>
      <c r="D132" s="18" t="s">
        <v>176</v>
      </c>
      <c r="E132" s="20" t="s">
        <v>143</v>
      </c>
      <c r="F132" s="20" t="s">
        <v>134</v>
      </c>
      <c r="G132" s="21" t="s">
        <v>134</v>
      </c>
      <c r="H132" s="10" t="b">
        <f>EXACT(Table28[[#This Row],[OLD LICK TYPE]],Table28[[#This Row],[NEW LICK TYPE]])</f>
        <v>1</v>
      </c>
      <c r="I132" s="16" t="s">
        <v>135</v>
      </c>
      <c r="J132" s="26" t="s">
        <v>201</v>
      </c>
      <c r="K132" s="11"/>
    </row>
    <row r="133" spans="2:11" s="23" customFormat="1" ht="19.5" hidden="1" customHeight="1" x14ac:dyDescent="0.25">
      <c r="B133" s="10">
        <v>17</v>
      </c>
      <c r="C133" s="11">
        <v>3</v>
      </c>
      <c r="D133" s="18" t="s">
        <v>176</v>
      </c>
      <c r="E133" s="20" t="s">
        <v>157</v>
      </c>
      <c r="F133" s="20" t="s">
        <v>134</v>
      </c>
      <c r="G133" s="21" t="s">
        <v>134</v>
      </c>
      <c r="H133" s="10" t="b">
        <f>EXACT(Table28[[#This Row],[OLD LICK TYPE]],Table28[[#This Row],[NEW LICK TYPE]])</f>
        <v>1</v>
      </c>
      <c r="I133" s="16" t="s">
        <v>148</v>
      </c>
      <c r="J133" s="16" t="s">
        <v>138</v>
      </c>
      <c r="K133" s="11"/>
    </row>
    <row r="134" spans="2:11" s="23" customFormat="1" ht="19.5" customHeight="1" x14ac:dyDescent="0.25">
      <c r="B134" s="10">
        <v>17</v>
      </c>
      <c r="C134" s="11">
        <v>9</v>
      </c>
      <c r="D134" s="18" t="s">
        <v>176</v>
      </c>
      <c r="E134" s="20" t="s">
        <v>214</v>
      </c>
      <c r="F134" s="20" t="s">
        <v>134</v>
      </c>
      <c r="G134" s="21" t="s">
        <v>134</v>
      </c>
      <c r="H134" s="10" t="b">
        <f>EXACT(Table28[[#This Row],[OLD LICK TYPE]],Table28[[#This Row],[NEW LICK TYPE]])</f>
        <v>1</v>
      </c>
      <c r="I134" s="16" t="s">
        <v>135</v>
      </c>
      <c r="J134" s="26" t="s">
        <v>138</v>
      </c>
      <c r="K134" s="11"/>
    </row>
    <row r="135" spans="2:11" s="23" customFormat="1" ht="19.5" customHeight="1" x14ac:dyDescent="0.25">
      <c r="B135" s="10">
        <v>1</v>
      </c>
      <c r="C135" s="11">
        <v>1</v>
      </c>
      <c r="D135" s="18" t="s">
        <v>176</v>
      </c>
      <c r="E135" s="20" t="s">
        <v>199</v>
      </c>
      <c r="F135" s="20" t="s">
        <v>141</v>
      </c>
      <c r="G135" s="21" t="s">
        <v>141</v>
      </c>
      <c r="H135" s="10" t="b">
        <f>EXACT(Table28[[#This Row],[OLD LICK TYPE]],Table28[[#This Row],[NEW LICK TYPE]])</f>
        <v>1</v>
      </c>
      <c r="I135" s="16" t="s">
        <v>135</v>
      </c>
      <c r="J135" s="26" t="s">
        <v>142</v>
      </c>
      <c r="K135" s="11"/>
    </row>
    <row r="136" spans="2:11" s="23" customFormat="1" ht="19.5" hidden="1" customHeight="1" x14ac:dyDescent="0.25">
      <c r="B136" s="10">
        <v>3</v>
      </c>
      <c r="C136" s="11">
        <v>2</v>
      </c>
      <c r="D136" s="18" t="s">
        <v>176</v>
      </c>
      <c r="E136" s="20" t="s">
        <v>205</v>
      </c>
      <c r="F136" s="20" t="s">
        <v>141</v>
      </c>
      <c r="G136" s="21" t="s">
        <v>141</v>
      </c>
      <c r="H136" s="10" t="b">
        <f>EXACT(Table28[[#This Row],[OLD LICK TYPE]],Table28[[#This Row],[NEW LICK TYPE]])</f>
        <v>1</v>
      </c>
      <c r="I136" s="16" t="s">
        <v>148</v>
      </c>
      <c r="J136" s="16" t="s">
        <v>149</v>
      </c>
      <c r="K136" s="11"/>
    </row>
    <row r="137" spans="2:11" s="23" customFormat="1" ht="19.5" hidden="1" customHeight="1" x14ac:dyDescent="0.25">
      <c r="B137" s="10">
        <v>6</v>
      </c>
      <c r="C137" s="11">
        <v>3</v>
      </c>
      <c r="D137" s="18" t="s">
        <v>176</v>
      </c>
      <c r="E137" s="20" t="s">
        <v>133</v>
      </c>
      <c r="F137" s="20" t="s">
        <v>141</v>
      </c>
      <c r="G137" s="21" t="s">
        <v>141</v>
      </c>
      <c r="H137" s="10" t="b">
        <f>EXACT(Table28[[#This Row],[OLD LICK TYPE]],Table28[[#This Row],[NEW LICK TYPE]])</f>
        <v>1</v>
      </c>
      <c r="I137" s="16" t="s">
        <v>148</v>
      </c>
      <c r="J137" s="16" t="s">
        <v>209</v>
      </c>
      <c r="K137" s="11"/>
    </row>
    <row r="138" spans="2:11" s="23" customFormat="1" ht="19.5" hidden="1" customHeight="1" x14ac:dyDescent="0.25">
      <c r="B138" s="10">
        <v>7</v>
      </c>
      <c r="C138" s="11">
        <v>1</v>
      </c>
      <c r="D138" s="18" t="s">
        <v>176</v>
      </c>
      <c r="E138" s="20" t="s">
        <v>199</v>
      </c>
      <c r="F138" s="20" t="s">
        <v>141</v>
      </c>
      <c r="G138" s="21" t="s">
        <v>141</v>
      </c>
      <c r="H138" s="10" t="b">
        <f>EXACT(Table28[[#This Row],[OLD LICK TYPE]],Table28[[#This Row],[NEW LICK TYPE]])</f>
        <v>1</v>
      </c>
      <c r="I138" s="16" t="s">
        <v>148</v>
      </c>
      <c r="J138" s="16" t="s">
        <v>206</v>
      </c>
      <c r="K138" s="11"/>
    </row>
    <row r="139" spans="2:11" s="23" customFormat="1" ht="19.5" hidden="1" customHeight="1" x14ac:dyDescent="0.25">
      <c r="B139" s="10">
        <v>8</v>
      </c>
      <c r="C139" s="11">
        <v>4</v>
      </c>
      <c r="D139" s="18" t="s">
        <v>176</v>
      </c>
      <c r="E139" s="20" t="s">
        <v>204</v>
      </c>
      <c r="F139" s="20" t="s">
        <v>141</v>
      </c>
      <c r="G139" s="21" t="s">
        <v>141</v>
      </c>
      <c r="H139" s="10" t="b">
        <f>EXACT(Table28[[#This Row],[OLD LICK TYPE]],Table28[[#This Row],[NEW LICK TYPE]])</f>
        <v>1</v>
      </c>
      <c r="I139" s="16" t="s">
        <v>148</v>
      </c>
      <c r="J139" s="16" t="s">
        <v>200</v>
      </c>
      <c r="K139" s="11"/>
    </row>
    <row r="140" spans="2:11" s="23" customFormat="1" ht="19.5" hidden="1" customHeight="1" x14ac:dyDescent="0.25">
      <c r="B140" s="10">
        <v>9</v>
      </c>
      <c r="C140" s="11">
        <v>8</v>
      </c>
      <c r="D140" s="18" t="s">
        <v>176</v>
      </c>
      <c r="E140" s="20" t="s">
        <v>204</v>
      </c>
      <c r="F140" s="20" t="s">
        <v>141</v>
      </c>
      <c r="G140" s="21" t="s">
        <v>141</v>
      </c>
      <c r="H140" s="10" t="b">
        <f>EXACT(Table28[[#This Row],[OLD LICK TYPE]],Table28[[#This Row],[NEW LICK TYPE]])</f>
        <v>1</v>
      </c>
      <c r="I140" s="16" t="s">
        <v>148</v>
      </c>
      <c r="J140" s="16" t="s">
        <v>213</v>
      </c>
      <c r="K140" s="11"/>
    </row>
    <row r="141" spans="2:11" s="23" customFormat="1" ht="19.5" hidden="1" customHeight="1" x14ac:dyDescent="0.25">
      <c r="B141" s="10">
        <v>9</v>
      </c>
      <c r="C141" s="11">
        <v>12</v>
      </c>
      <c r="D141" s="18" t="s">
        <v>176</v>
      </c>
      <c r="E141" s="20" t="s">
        <v>174</v>
      </c>
      <c r="F141" s="20" t="s">
        <v>141</v>
      </c>
      <c r="G141" s="21" t="s">
        <v>141</v>
      </c>
      <c r="H141" s="10" t="b">
        <f>EXACT(Table28[[#This Row],[OLD LICK TYPE]],Table28[[#This Row],[NEW LICK TYPE]])</f>
        <v>1</v>
      </c>
      <c r="I141" s="16" t="s">
        <v>148</v>
      </c>
      <c r="J141" s="16" t="s">
        <v>213</v>
      </c>
      <c r="K141" s="11"/>
    </row>
    <row r="142" spans="2:11" s="23" customFormat="1" ht="19.5" customHeight="1" x14ac:dyDescent="0.25">
      <c r="B142" s="10">
        <v>9</v>
      </c>
      <c r="C142" s="11">
        <v>13</v>
      </c>
      <c r="D142" s="18" t="s">
        <v>176</v>
      </c>
      <c r="E142" s="20" t="s">
        <v>197</v>
      </c>
      <c r="F142" s="20" t="s">
        <v>141</v>
      </c>
      <c r="G142" s="21" t="s">
        <v>141</v>
      </c>
      <c r="H142" s="10" t="b">
        <f>EXACT(Table28[[#This Row],[OLD LICK TYPE]],Table28[[#This Row],[NEW LICK TYPE]])</f>
        <v>1</v>
      </c>
      <c r="I142" s="16" t="s">
        <v>135</v>
      </c>
      <c r="J142" s="26" t="s">
        <v>213</v>
      </c>
      <c r="K142" s="11"/>
    </row>
    <row r="143" spans="2:11" s="23" customFormat="1" ht="19.5" hidden="1" customHeight="1" x14ac:dyDescent="0.25">
      <c r="B143" s="10">
        <v>13</v>
      </c>
      <c r="C143" s="11">
        <v>11</v>
      </c>
      <c r="D143" s="18" t="s">
        <v>176</v>
      </c>
      <c r="E143" s="20" t="s">
        <v>165</v>
      </c>
      <c r="F143" s="20" t="s">
        <v>141</v>
      </c>
      <c r="G143" s="21" t="s">
        <v>141</v>
      </c>
      <c r="H143" s="10" t="b">
        <f>EXACT(Table28[[#This Row],[OLD LICK TYPE]],Table28[[#This Row],[NEW LICK TYPE]])</f>
        <v>1</v>
      </c>
      <c r="I143" s="16" t="s">
        <v>148</v>
      </c>
      <c r="J143" s="16" t="s">
        <v>146</v>
      </c>
      <c r="K143" s="11"/>
    </row>
    <row r="144" spans="2:11" s="23" customFormat="1" ht="19.5" hidden="1" customHeight="1" x14ac:dyDescent="0.25">
      <c r="B144" s="10">
        <v>17</v>
      </c>
      <c r="C144" s="11">
        <v>4</v>
      </c>
      <c r="D144" s="18" t="s">
        <v>176</v>
      </c>
      <c r="E144" s="20" t="s">
        <v>162</v>
      </c>
      <c r="F144" s="20" t="s">
        <v>141</v>
      </c>
      <c r="G144" s="21" t="s">
        <v>141</v>
      </c>
      <c r="H144" s="10" t="b">
        <f>EXACT(Table28[[#This Row],[OLD LICK TYPE]],Table28[[#This Row],[NEW LICK TYPE]])</f>
        <v>1</v>
      </c>
      <c r="I144" s="16" t="s">
        <v>148</v>
      </c>
      <c r="J144" s="16" t="s">
        <v>138</v>
      </c>
      <c r="K144" s="11"/>
    </row>
    <row r="145" spans="2:11" s="23" customFormat="1" ht="19.5" customHeight="1" x14ac:dyDescent="0.25">
      <c r="B145" s="10">
        <v>20</v>
      </c>
      <c r="C145" s="11">
        <v>11</v>
      </c>
      <c r="D145" s="18" t="s">
        <v>176</v>
      </c>
      <c r="E145" s="20" t="s">
        <v>165</v>
      </c>
      <c r="F145" s="20" t="s">
        <v>141</v>
      </c>
      <c r="G145" s="21" t="s">
        <v>141</v>
      </c>
      <c r="H145" s="10" t="b">
        <f>EXACT(Table28[[#This Row],[OLD LICK TYPE]],Table28[[#This Row],[NEW LICK TYPE]])</f>
        <v>1</v>
      </c>
      <c r="I145" s="16" t="s">
        <v>135</v>
      </c>
      <c r="J145" s="26" t="s">
        <v>151</v>
      </c>
      <c r="K145" s="11"/>
    </row>
    <row r="146" spans="2:11" s="23" customFormat="1" ht="19.5" customHeight="1" x14ac:dyDescent="0.25">
      <c r="B146" s="10">
        <v>22</v>
      </c>
      <c r="C146" s="11">
        <v>5</v>
      </c>
      <c r="D146" s="18" t="s">
        <v>176</v>
      </c>
      <c r="E146" s="20" t="s">
        <v>163</v>
      </c>
      <c r="F146" s="20" t="s">
        <v>141</v>
      </c>
      <c r="G146" s="21" t="s">
        <v>141</v>
      </c>
      <c r="H146" s="10" t="b">
        <f>EXACT(Table28[[#This Row],[OLD LICK TYPE]],Table28[[#This Row],[NEW LICK TYPE]])</f>
        <v>1</v>
      </c>
      <c r="I146" s="16" t="s">
        <v>135</v>
      </c>
      <c r="J146" s="26" t="s">
        <v>152</v>
      </c>
      <c r="K146" s="11"/>
    </row>
    <row r="147" spans="2:11" s="23" customFormat="1" ht="19.5" customHeight="1" x14ac:dyDescent="0.25">
      <c r="B147" s="10">
        <v>23</v>
      </c>
      <c r="C147" s="11">
        <v>1</v>
      </c>
      <c r="D147" s="18" t="s">
        <v>176</v>
      </c>
      <c r="E147" s="20" t="s">
        <v>153</v>
      </c>
      <c r="F147" s="20" t="s">
        <v>141</v>
      </c>
      <c r="G147" s="21" t="s">
        <v>141</v>
      </c>
      <c r="H147" s="10" t="b">
        <f>EXACT(Table28[[#This Row],[OLD LICK TYPE]],Table28[[#This Row],[NEW LICK TYPE]])</f>
        <v>1</v>
      </c>
      <c r="I147" s="16" t="s">
        <v>135</v>
      </c>
      <c r="J147" s="26" t="s">
        <v>188</v>
      </c>
      <c r="K147" s="11"/>
    </row>
    <row r="148" spans="2:11" s="23" customFormat="1" ht="19.5" customHeight="1" x14ac:dyDescent="0.25">
      <c r="B148" s="10">
        <v>24</v>
      </c>
      <c r="C148" s="11">
        <v>2</v>
      </c>
      <c r="D148" s="18" t="s">
        <v>176</v>
      </c>
      <c r="E148" s="20" t="s">
        <v>163</v>
      </c>
      <c r="F148" s="20" t="s">
        <v>141</v>
      </c>
      <c r="G148" s="21" t="s">
        <v>141</v>
      </c>
      <c r="H148" s="10" t="b">
        <f>EXACT(Table28[[#This Row],[OLD LICK TYPE]],Table28[[#This Row],[NEW LICK TYPE]])</f>
        <v>1</v>
      </c>
      <c r="I148" s="16" t="s">
        <v>135</v>
      </c>
      <c r="J148" s="26" t="s">
        <v>166</v>
      </c>
      <c r="K148" s="11"/>
    </row>
    <row r="149" spans="2:11" s="23" customFormat="1" ht="19.5" hidden="1" customHeight="1" x14ac:dyDescent="0.25">
      <c r="B149" s="10">
        <v>1</v>
      </c>
      <c r="C149" s="11">
        <v>5</v>
      </c>
      <c r="D149" s="18" t="s">
        <v>176</v>
      </c>
      <c r="E149" s="20" t="s">
        <v>212</v>
      </c>
      <c r="F149" s="20" t="s">
        <v>141</v>
      </c>
      <c r="G149" s="21" t="s">
        <v>154</v>
      </c>
      <c r="H149" s="10" t="b">
        <f>EXACT(Table28[[#This Row],[OLD LICK TYPE]],Table28[[#This Row],[NEW LICK TYPE]])</f>
        <v>0</v>
      </c>
      <c r="I149" s="16" t="s">
        <v>148</v>
      </c>
      <c r="J149" s="16" t="s">
        <v>142</v>
      </c>
      <c r="K149" s="11"/>
    </row>
    <row r="150" spans="2:11" s="23" customFormat="1" ht="19.5" hidden="1" customHeight="1" x14ac:dyDescent="0.25">
      <c r="B150" s="10">
        <v>2</v>
      </c>
      <c r="C150" s="11">
        <v>1</v>
      </c>
      <c r="D150" s="18" t="s">
        <v>176</v>
      </c>
      <c r="E150" s="20" t="s">
        <v>215</v>
      </c>
      <c r="F150" s="20" t="s">
        <v>141</v>
      </c>
      <c r="G150" s="21" t="s">
        <v>154</v>
      </c>
      <c r="H150" s="10" t="b">
        <f>EXACT(Table28[[#This Row],[OLD LICK TYPE]],Table28[[#This Row],[NEW LICK TYPE]])</f>
        <v>0</v>
      </c>
      <c r="I150" s="16" t="s">
        <v>148</v>
      </c>
      <c r="J150" s="16" t="s">
        <v>198</v>
      </c>
      <c r="K150" s="11"/>
    </row>
    <row r="151" spans="2:11" s="23" customFormat="1" ht="19.5" hidden="1" customHeight="1" x14ac:dyDescent="0.25">
      <c r="B151" s="10">
        <v>7</v>
      </c>
      <c r="C151" s="11">
        <v>8</v>
      </c>
      <c r="D151" s="18" t="s">
        <v>176</v>
      </c>
      <c r="E151" s="20" t="s">
        <v>196</v>
      </c>
      <c r="F151" s="20" t="s">
        <v>141</v>
      </c>
      <c r="G151" s="21" t="s">
        <v>154</v>
      </c>
      <c r="H151" s="10" t="b">
        <f>EXACT(Table28[[#This Row],[OLD LICK TYPE]],Table28[[#This Row],[NEW LICK TYPE]])</f>
        <v>0</v>
      </c>
      <c r="I151" s="16" t="s">
        <v>148</v>
      </c>
      <c r="J151" s="16" t="s">
        <v>206</v>
      </c>
      <c r="K151" s="11"/>
    </row>
    <row r="152" spans="2:11" s="23" customFormat="1" ht="19.5" hidden="1" customHeight="1" x14ac:dyDescent="0.25">
      <c r="B152" s="10">
        <v>7</v>
      </c>
      <c r="C152" s="11">
        <v>9</v>
      </c>
      <c r="D152" s="18" t="s">
        <v>176</v>
      </c>
      <c r="E152" s="20" t="s">
        <v>216</v>
      </c>
      <c r="F152" s="20" t="s">
        <v>141</v>
      </c>
      <c r="G152" s="21" t="s">
        <v>154</v>
      </c>
      <c r="H152" s="10" t="b">
        <f>EXACT(Table28[[#This Row],[OLD LICK TYPE]],Table28[[#This Row],[NEW LICK TYPE]])</f>
        <v>0</v>
      </c>
      <c r="I152" s="16" t="s">
        <v>148</v>
      </c>
      <c r="J152" s="16" t="s">
        <v>206</v>
      </c>
      <c r="K152" s="11"/>
    </row>
    <row r="153" spans="2:11" s="23" customFormat="1" ht="19.5" hidden="1" customHeight="1" x14ac:dyDescent="0.25">
      <c r="B153" s="10">
        <v>9</v>
      </c>
      <c r="C153" s="11">
        <v>5</v>
      </c>
      <c r="D153" s="18" t="s">
        <v>176</v>
      </c>
      <c r="E153" s="20" t="s">
        <v>212</v>
      </c>
      <c r="F153" s="20" t="s">
        <v>141</v>
      </c>
      <c r="G153" s="21" t="s">
        <v>154</v>
      </c>
      <c r="H153" s="10" t="b">
        <f>EXACT(Table28[[#This Row],[OLD LICK TYPE]],Table28[[#This Row],[NEW LICK TYPE]])</f>
        <v>0</v>
      </c>
      <c r="I153" s="16" t="s">
        <v>148</v>
      </c>
      <c r="J153" s="16" t="s">
        <v>213</v>
      </c>
      <c r="K153" s="11"/>
    </row>
    <row r="154" spans="2:11" s="23" customFormat="1" ht="19.5" hidden="1" customHeight="1" x14ac:dyDescent="0.25">
      <c r="B154" s="10">
        <v>10</v>
      </c>
      <c r="C154" s="11">
        <v>2</v>
      </c>
      <c r="D154" s="18" t="s">
        <v>176</v>
      </c>
      <c r="E154" s="20" t="s">
        <v>208</v>
      </c>
      <c r="F154" s="20" t="s">
        <v>141</v>
      </c>
      <c r="G154" s="21" t="s">
        <v>154</v>
      </c>
      <c r="H154" s="10" t="b">
        <f>EXACT(Table28[[#This Row],[OLD LICK TYPE]],Table28[[#This Row],[NEW LICK TYPE]])</f>
        <v>0</v>
      </c>
      <c r="I154" s="16" t="s">
        <v>148</v>
      </c>
      <c r="J154" s="16" t="s">
        <v>217</v>
      </c>
      <c r="K154" s="11"/>
    </row>
    <row r="155" spans="2:11" s="23" customFormat="1" ht="19.5" customHeight="1" x14ac:dyDescent="0.25">
      <c r="B155" s="10">
        <v>11</v>
      </c>
      <c r="C155" s="11">
        <v>1</v>
      </c>
      <c r="D155" s="18" t="s">
        <v>176</v>
      </c>
      <c r="E155" s="20" t="s">
        <v>153</v>
      </c>
      <c r="F155" s="20" t="s">
        <v>141</v>
      </c>
      <c r="G155" s="21" t="s">
        <v>154</v>
      </c>
      <c r="H155" s="10" t="b">
        <f>EXACT(Table28[[#This Row],[OLD LICK TYPE]],Table28[[#This Row],[NEW LICK TYPE]])</f>
        <v>0</v>
      </c>
      <c r="I155" s="16" t="s">
        <v>135</v>
      </c>
      <c r="J155" s="26" t="s">
        <v>164</v>
      </c>
      <c r="K155" s="11"/>
    </row>
    <row r="156" spans="2:11" s="23" customFormat="1" ht="19.5" customHeight="1" x14ac:dyDescent="0.25">
      <c r="B156" s="10">
        <v>11</v>
      </c>
      <c r="C156" s="11">
        <v>2</v>
      </c>
      <c r="D156" s="18" t="s">
        <v>176</v>
      </c>
      <c r="E156" s="20" t="s">
        <v>161</v>
      </c>
      <c r="F156" s="20" t="s">
        <v>141</v>
      </c>
      <c r="G156" s="21" t="s">
        <v>154</v>
      </c>
      <c r="H156" s="10" t="b">
        <f>EXACT(Table28[[#This Row],[OLD LICK TYPE]],Table28[[#This Row],[NEW LICK TYPE]])</f>
        <v>0</v>
      </c>
      <c r="I156" s="16" t="s">
        <v>135</v>
      </c>
      <c r="J156" s="26" t="s">
        <v>164</v>
      </c>
      <c r="K156" s="11"/>
    </row>
    <row r="157" spans="2:11" s="23" customFormat="1" ht="19.5" hidden="1" customHeight="1" x14ac:dyDescent="0.25">
      <c r="B157" s="10">
        <v>11</v>
      </c>
      <c r="C157" s="11">
        <v>4</v>
      </c>
      <c r="D157" s="18" t="s">
        <v>176</v>
      </c>
      <c r="E157" s="20" t="s">
        <v>162</v>
      </c>
      <c r="F157" s="20" t="s">
        <v>141</v>
      </c>
      <c r="G157" s="21" t="s">
        <v>154</v>
      </c>
      <c r="H157" s="10" t="b">
        <f>EXACT(Table28[[#This Row],[OLD LICK TYPE]],Table28[[#This Row],[NEW LICK TYPE]])</f>
        <v>0</v>
      </c>
      <c r="I157" s="16" t="s">
        <v>148</v>
      </c>
      <c r="J157" s="16" t="s">
        <v>164</v>
      </c>
      <c r="K157" s="11"/>
    </row>
    <row r="158" spans="2:11" s="23" customFormat="1" ht="19.5" customHeight="1" x14ac:dyDescent="0.25">
      <c r="B158" s="10">
        <v>11</v>
      </c>
      <c r="C158" s="11">
        <v>8</v>
      </c>
      <c r="D158" s="18" t="s">
        <v>176</v>
      </c>
      <c r="E158" s="20" t="s">
        <v>165</v>
      </c>
      <c r="F158" s="20" t="s">
        <v>141</v>
      </c>
      <c r="G158" s="21" t="s">
        <v>154</v>
      </c>
      <c r="H158" s="10" t="b">
        <f>EXACT(Table28[[#This Row],[OLD LICK TYPE]],Table28[[#This Row],[NEW LICK TYPE]])</f>
        <v>0</v>
      </c>
      <c r="I158" s="16" t="s">
        <v>135</v>
      </c>
      <c r="J158" s="26" t="s">
        <v>164</v>
      </c>
      <c r="K158" s="11"/>
    </row>
    <row r="159" spans="2:11" s="23" customFormat="1" ht="19.5" hidden="1" customHeight="1" x14ac:dyDescent="0.25">
      <c r="B159" s="10">
        <v>12</v>
      </c>
      <c r="C159" s="11">
        <v>7</v>
      </c>
      <c r="D159" s="18" t="s">
        <v>176</v>
      </c>
      <c r="E159" s="20" t="s">
        <v>185</v>
      </c>
      <c r="F159" s="20" t="s">
        <v>141</v>
      </c>
      <c r="G159" s="21" t="s">
        <v>154</v>
      </c>
      <c r="H159" s="10" t="b">
        <f>EXACT(Table28[[#This Row],[OLD LICK TYPE]],Table28[[#This Row],[NEW LICK TYPE]])</f>
        <v>0</v>
      </c>
      <c r="I159" s="16" t="s">
        <v>148</v>
      </c>
      <c r="J159" s="16" t="s">
        <v>144</v>
      </c>
      <c r="K159" s="11"/>
    </row>
    <row r="160" spans="2:11" s="23" customFormat="1" ht="19.5" customHeight="1" x14ac:dyDescent="0.25">
      <c r="B160" s="10">
        <v>12</v>
      </c>
      <c r="C160" s="11">
        <v>10</v>
      </c>
      <c r="D160" s="18" t="s">
        <v>176</v>
      </c>
      <c r="E160" s="20" t="s">
        <v>150</v>
      </c>
      <c r="F160" s="20" t="s">
        <v>141</v>
      </c>
      <c r="G160" s="21" t="s">
        <v>154</v>
      </c>
      <c r="H160" s="10" t="b">
        <f>EXACT(Table28[[#This Row],[OLD LICK TYPE]],Table28[[#This Row],[NEW LICK TYPE]])</f>
        <v>0</v>
      </c>
      <c r="I160" s="16" t="s">
        <v>135</v>
      </c>
      <c r="J160" s="26" t="s">
        <v>144</v>
      </c>
      <c r="K160" s="11"/>
    </row>
    <row r="161" spans="2:11" s="23" customFormat="1" ht="19.5" hidden="1" customHeight="1" x14ac:dyDescent="0.25">
      <c r="B161" s="10">
        <v>12</v>
      </c>
      <c r="C161" s="11">
        <v>11</v>
      </c>
      <c r="D161" s="18" t="s">
        <v>176</v>
      </c>
      <c r="E161" s="20" t="s">
        <v>218</v>
      </c>
      <c r="F161" s="20" t="s">
        <v>141</v>
      </c>
      <c r="G161" s="21" t="s">
        <v>154</v>
      </c>
      <c r="H161" s="10" t="b">
        <f>EXACT(Table28[[#This Row],[OLD LICK TYPE]],Table28[[#This Row],[NEW LICK TYPE]])</f>
        <v>0</v>
      </c>
      <c r="I161" s="16" t="s">
        <v>148</v>
      </c>
      <c r="J161" s="16" t="s">
        <v>144</v>
      </c>
      <c r="K161" s="11"/>
    </row>
    <row r="162" spans="2:11" s="23" customFormat="1" ht="19.5" customHeight="1" x14ac:dyDescent="0.25">
      <c r="B162" s="10">
        <v>12</v>
      </c>
      <c r="C162" s="11">
        <v>16</v>
      </c>
      <c r="D162" s="18" t="s">
        <v>176</v>
      </c>
      <c r="E162" s="20" t="s">
        <v>191</v>
      </c>
      <c r="F162" s="20" t="s">
        <v>141</v>
      </c>
      <c r="G162" s="21" t="s">
        <v>154</v>
      </c>
      <c r="H162" s="10" t="b">
        <f>EXACT(Table28[[#This Row],[OLD LICK TYPE]],Table28[[#This Row],[NEW LICK TYPE]])</f>
        <v>0</v>
      </c>
      <c r="I162" s="16" t="s">
        <v>135</v>
      </c>
      <c r="J162" s="26" t="s">
        <v>144</v>
      </c>
      <c r="K162" s="11"/>
    </row>
    <row r="163" spans="2:11" s="23" customFormat="1" ht="19.5" customHeight="1" x14ac:dyDescent="0.25">
      <c r="B163" s="10">
        <v>15</v>
      </c>
      <c r="C163" s="11">
        <v>5</v>
      </c>
      <c r="D163" s="18" t="s">
        <v>176</v>
      </c>
      <c r="E163" s="20" t="s">
        <v>189</v>
      </c>
      <c r="F163" s="20" t="s">
        <v>141</v>
      </c>
      <c r="G163" s="21" t="s">
        <v>154</v>
      </c>
      <c r="H163" s="10" t="b">
        <f>EXACT(Table28[[#This Row],[OLD LICK TYPE]],Table28[[#This Row],[NEW LICK TYPE]])</f>
        <v>0</v>
      </c>
      <c r="I163" s="16" t="s">
        <v>135</v>
      </c>
      <c r="J163" s="26" t="s">
        <v>179</v>
      </c>
      <c r="K163" s="11"/>
    </row>
    <row r="164" spans="2:11" s="23" customFormat="1" ht="19.5" customHeight="1" x14ac:dyDescent="0.25">
      <c r="B164" s="10">
        <v>15</v>
      </c>
      <c r="C164" s="11">
        <v>8</v>
      </c>
      <c r="D164" s="18" t="s">
        <v>176</v>
      </c>
      <c r="E164" s="20" t="s">
        <v>190</v>
      </c>
      <c r="F164" s="20" t="s">
        <v>141</v>
      </c>
      <c r="G164" s="21" t="s">
        <v>154</v>
      </c>
      <c r="H164" s="10" t="b">
        <f>EXACT(Table28[[#This Row],[OLD LICK TYPE]],Table28[[#This Row],[NEW LICK TYPE]])</f>
        <v>0</v>
      </c>
      <c r="I164" s="16" t="s">
        <v>135</v>
      </c>
      <c r="J164" s="26" t="s">
        <v>179</v>
      </c>
      <c r="K164" s="11"/>
    </row>
    <row r="165" spans="2:11" s="23" customFormat="1" ht="19.5" hidden="1" customHeight="1" x14ac:dyDescent="0.25">
      <c r="B165" s="10">
        <v>16</v>
      </c>
      <c r="C165" s="11">
        <v>1</v>
      </c>
      <c r="D165" s="18" t="s">
        <v>176</v>
      </c>
      <c r="E165" s="20" t="s">
        <v>161</v>
      </c>
      <c r="F165" s="20" t="s">
        <v>141</v>
      </c>
      <c r="G165" s="21" t="s">
        <v>154</v>
      </c>
      <c r="H165" s="10" t="b">
        <f>EXACT(Table28[[#This Row],[OLD LICK TYPE]],Table28[[#This Row],[NEW LICK TYPE]])</f>
        <v>0</v>
      </c>
      <c r="I165" s="16" t="s">
        <v>148</v>
      </c>
      <c r="J165" s="16" t="s">
        <v>201</v>
      </c>
      <c r="K165" s="11"/>
    </row>
    <row r="166" spans="2:11" s="23" customFormat="1" ht="19.5" customHeight="1" x14ac:dyDescent="0.25">
      <c r="B166" s="10">
        <v>19</v>
      </c>
      <c r="C166" s="11">
        <v>9</v>
      </c>
      <c r="D166" s="18" t="s">
        <v>176</v>
      </c>
      <c r="E166" s="20" t="s">
        <v>168</v>
      </c>
      <c r="F166" s="20" t="s">
        <v>141</v>
      </c>
      <c r="G166" s="21" t="s">
        <v>154</v>
      </c>
      <c r="H166" s="10" t="b">
        <f>EXACT(Table28[[#This Row],[OLD LICK TYPE]],Table28[[#This Row],[NEW LICK TYPE]])</f>
        <v>0</v>
      </c>
      <c r="I166" s="16" t="s">
        <v>135</v>
      </c>
      <c r="J166" s="26" t="s">
        <v>180</v>
      </c>
      <c r="K166" s="11"/>
    </row>
    <row r="167" spans="2:11" s="23" customFormat="1" ht="19.5" customHeight="1" x14ac:dyDescent="0.25">
      <c r="B167" s="10">
        <v>19</v>
      </c>
      <c r="C167" s="11">
        <v>12</v>
      </c>
      <c r="D167" s="18" t="s">
        <v>176</v>
      </c>
      <c r="E167" s="20" t="s">
        <v>169</v>
      </c>
      <c r="F167" s="20" t="s">
        <v>141</v>
      </c>
      <c r="G167" s="21" t="s">
        <v>154</v>
      </c>
      <c r="H167" s="10" t="b">
        <f>EXACT(Table28[[#This Row],[OLD LICK TYPE]],Table28[[#This Row],[NEW LICK TYPE]])</f>
        <v>0</v>
      </c>
      <c r="I167" s="16" t="s">
        <v>135</v>
      </c>
      <c r="J167" s="26" t="s">
        <v>180</v>
      </c>
      <c r="K167" s="11"/>
    </row>
    <row r="168" spans="2:11" s="23" customFormat="1" ht="19.5" customHeight="1" x14ac:dyDescent="0.25">
      <c r="B168" s="10">
        <v>19</v>
      </c>
      <c r="C168" s="11">
        <v>13</v>
      </c>
      <c r="D168" s="18" t="s">
        <v>176</v>
      </c>
      <c r="E168" s="20" t="s">
        <v>139</v>
      </c>
      <c r="F168" s="20" t="s">
        <v>141</v>
      </c>
      <c r="G168" s="21" t="s">
        <v>154</v>
      </c>
      <c r="H168" s="10" t="b">
        <f>EXACT(Table28[[#This Row],[OLD LICK TYPE]],Table28[[#This Row],[NEW LICK TYPE]])</f>
        <v>0</v>
      </c>
      <c r="I168" s="16" t="s">
        <v>135</v>
      </c>
      <c r="J168" s="26" t="s">
        <v>180</v>
      </c>
      <c r="K168" s="11"/>
    </row>
    <row r="169" spans="2:11" s="23" customFormat="1" ht="19.5" hidden="1" customHeight="1" x14ac:dyDescent="0.25">
      <c r="B169" s="10">
        <v>21</v>
      </c>
      <c r="C169" s="11">
        <v>10</v>
      </c>
      <c r="D169" s="18" t="s">
        <v>176</v>
      </c>
      <c r="E169" s="20" t="s">
        <v>187</v>
      </c>
      <c r="F169" s="20" t="s">
        <v>141</v>
      </c>
      <c r="G169" s="21" t="s">
        <v>154</v>
      </c>
      <c r="H169" s="10" t="b">
        <f>EXACT(Table28[[#This Row],[OLD LICK TYPE]],Table28[[#This Row],[NEW LICK TYPE]])</f>
        <v>0</v>
      </c>
      <c r="I169" s="16" t="s">
        <v>148</v>
      </c>
      <c r="J169" s="16" t="s">
        <v>182</v>
      </c>
      <c r="K169" s="11"/>
    </row>
    <row r="170" spans="2:11" s="23" customFormat="1" ht="19.5" hidden="1" customHeight="1" x14ac:dyDescent="0.25">
      <c r="B170" s="10">
        <v>21</v>
      </c>
      <c r="C170" s="11">
        <v>13</v>
      </c>
      <c r="D170" s="18" t="s">
        <v>176</v>
      </c>
      <c r="E170" s="20" t="s">
        <v>139</v>
      </c>
      <c r="F170" s="20" t="s">
        <v>141</v>
      </c>
      <c r="G170" s="21" t="s">
        <v>154</v>
      </c>
      <c r="H170" s="10" t="b">
        <f>EXACT(Table28[[#This Row],[OLD LICK TYPE]],Table28[[#This Row],[NEW LICK TYPE]])</f>
        <v>0</v>
      </c>
      <c r="I170" s="16" t="s">
        <v>148</v>
      </c>
      <c r="J170" s="16" t="s">
        <v>182</v>
      </c>
      <c r="K170" s="11"/>
    </row>
    <row r="171" spans="2:11" s="23" customFormat="1" ht="19.5" hidden="1" customHeight="1" x14ac:dyDescent="0.25">
      <c r="B171" s="10">
        <v>21</v>
      </c>
      <c r="C171" s="11">
        <v>14</v>
      </c>
      <c r="D171" s="18" t="s">
        <v>176</v>
      </c>
      <c r="E171" s="20" t="s">
        <v>191</v>
      </c>
      <c r="F171" s="20" t="s">
        <v>141</v>
      </c>
      <c r="G171" s="21" t="s">
        <v>154</v>
      </c>
      <c r="H171" s="10" t="b">
        <f>EXACT(Table28[[#This Row],[OLD LICK TYPE]],Table28[[#This Row],[NEW LICK TYPE]])</f>
        <v>0</v>
      </c>
      <c r="I171" s="16" t="s">
        <v>148</v>
      </c>
      <c r="J171" s="16" t="s">
        <v>182</v>
      </c>
      <c r="K171" s="11"/>
    </row>
    <row r="172" spans="2:11" s="23" customFormat="1" ht="19.5" customHeight="1" x14ac:dyDescent="0.25">
      <c r="B172" s="10">
        <v>24</v>
      </c>
      <c r="C172" s="11">
        <v>4</v>
      </c>
      <c r="D172" s="18" t="s">
        <v>176</v>
      </c>
      <c r="E172" s="20" t="s">
        <v>137</v>
      </c>
      <c r="F172" s="20" t="s">
        <v>141</v>
      </c>
      <c r="G172" s="21" t="s">
        <v>154</v>
      </c>
      <c r="H172" s="10" t="b">
        <f>EXACT(Table28[[#This Row],[OLD LICK TYPE]],Table28[[#This Row],[NEW LICK TYPE]])</f>
        <v>0</v>
      </c>
      <c r="I172" s="16" t="s">
        <v>135</v>
      </c>
      <c r="J172" s="26" t="s">
        <v>166</v>
      </c>
      <c r="K172" s="11"/>
    </row>
    <row r="173" spans="2:11" s="23" customFormat="1" ht="19.5" hidden="1" customHeight="1" x14ac:dyDescent="0.25">
      <c r="B173" s="10">
        <v>24</v>
      </c>
      <c r="C173" s="11">
        <v>9</v>
      </c>
      <c r="D173" s="18" t="s">
        <v>176</v>
      </c>
      <c r="E173" s="20" t="s">
        <v>191</v>
      </c>
      <c r="F173" s="20" t="s">
        <v>141</v>
      </c>
      <c r="G173" s="21" t="s">
        <v>154</v>
      </c>
      <c r="H173" s="10" t="b">
        <f>EXACT(Table28[[#This Row],[OLD LICK TYPE]],Table28[[#This Row],[NEW LICK TYPE]])</f>
        <v>0</v>
      </c>
      <c r="I173" s="16" t="s">
        <v>148</v>
      </c>
      <c r="J173" s="16" t="s">
        <v>166</v>
      </c>
      <c r="K173" s="11"/>
    </row>
    <row r="174" spans="2:11" s="23" customFormat="1" ht="19.5" hidden="1" customHeight="1" x14ac:dyDescent="0.25">
      <c r="B174" s="10">
        <v>1</v>
      </c>
      <c r="C174" s="11">
        <v>6</v>
      </c>
      <c r="D174" s="18" t="s">
        <v>176</v>
      </c>
      <c r="E174" s="20" t="s">
        <v>219</v>
      </c>
      <c r="F174" s="20" t="s">
        <v>176</v>
      </c>
      <c r="G174" s="21" t="s">
        <v>176</v>
      </c>
      <c r="H174" s="10" t="b">
        <f>EXACT(Table28[[#This Row],[OLD LICK TYPE]],Table28[[#This Row],[NEW LICK TYPE]])</f>
        <v>1</v>
      </c>
      <c r="I174" s="16" t="s">
        <v>148</v>
      </c>
      <c r="J174" s="16" t="s">
        <v>142</v>
      </c>
      <c r="K174" s="11"/>
    </row>
    <row r="175" spans="2:11" s="23" customFormat="1" ht="19.5" hidden="1" customHeight="1" x14ac:dyDescent="0.25">
      <c r="B175" s="10">
        <v>1</v>
      </c>
      <c r="C175" s="11">
        <v>12</v>
      </c>
      <c r="D175" s="18" t="s">
        <v>176</v>
      </c>
      <c r="E175" s="20" t="s">
        <v>208</v>
      </c>
      <c r="F175" s="20" t="s">
        <v>176</v>
      </c>
      <c r="G175" s="21" t="s">
        <v>176</v>
      </c>
      <c r="H175" s="10" t="b">
        <f>EXACT(Table28[[#This Row],[OLD LICK TYPE]],Table28[[#This Row],[NEW LICK TYPE]])</f>
        <v>1</v>
      </c>
      <c r="I175" s="16" t="s">
        <v>148</v>
      </c>
      <c r="J175" s="16" t="s">
        <v>142</v>
      </c>
      <c r="K175" s="11"/>
    </row>
    <row r="176" spans="2:11" s="23" customFormat="1" ht="19.5" customHeight="1" x14ac:dyDescent="0.25">
      <c r="B176" s="10">
        <v>1</v>
      </c>
      <c r="C176" s="11">
        <v>14</v>
      </c>
      <c r="D176" s="18" t="s">
        <v>176</v>
      </c>
      <c r="E176" s="20" t="s">
        <v>174</v>
      </c>
      <c r="F176" s="20" t="s">
        <v>176</v>
      </c>
      <c r="G176" s="21" t="s">
        <v>176</v>
      </c>
      <c r="H176" s="10" t="b">
        <f>EXACT(Table28[[#This Row],[OLD LICK TYPE]],Table28[[#This Row],[NEW LICK TYPE]])</f>
        <v>1</v>
      </c>
      <c r="I176" s="16" t="s">
        <v>135</v>
      </c>
      <c r="J176" s="16" t="s">
        <v>142</v>
      </c>
      <c r="K176" s="11"/>
    </row>
    <row r="177" spans="2:11" s="23" customFormat="1" ht="19.5" hidden="1" customHeight="1" x14ac:dyDescent="0.25">
      <c r="B177" s="10">
        <v>2</v>
      </c>
      <c r="C177" s="11">
        <v>2</v>
      </c>
      <c r="D177" s="18" t="s">
        <v>176</v>
      </c>
      <c r="E177" s="20" t="s">
        <v>204</v>
      </c>
      <c r="F177" s="20" t="s">
        <v>176</v>
      </c>
      <c r="G177" s="21" t="s">
        <v>176</v>
      </c>
      <c r="H177" s="10" t="b">
        <f>EXACT(Table28[[#This Row],[OLD LICK TYPE]],Table28[[#This Row],[NEW LICK TYPE]])</f>
        <v>1</v>
      </c>
      <c r="I177" s="16" t="s">
        <v>148</v>
      </c>
      <c r="J177" s="16" t="s">
        <v>198</v>
      </c>
      <c r="K177" s="11"/>
    </row>
    <row r="178" spans="2:11" s="23" customFormat="1" ht="19.5" hidden="1" customHeight="1" x14ac:dyDescent="0.25">
      <c r="B178" s="10">
        <v>2</v>
      </c>
      <c r="C178" s="11">
        <v>3</v>
      </c>
      <c r="D178" s="18" t="s">
        <v>176</v>
      </c>
      <c r="E178" s="20" t="s">
        <v>196</v>
      </c>
      <c r="F178" s="20" t="s">
        <v>176</v>
      </c>
      <c r="G178" s="21" t="s">
        <v>176</v>
      </c>
      <c r="H178" s="10" t="b">
        <f>EXACT(Table28[[#This Row],[OLD LICK TYPE]],Table28[[#This Row],[NEW LICK TYPE]])</f>
        <v>1</v>
      </c>
      <c r="I178" s="16" t="s">
        <v>148</v>
      </c>
      <c r="J178" s="16" t="s">
        <v>198</v>
      </c>
      <c r="K178" s="11"/>
    </row>
    <row r="179" spans="2:11" s="23" customFormat="1" ht="19.5" hidden="1" customHeight="1" x14ac:dyDescent="0.25">
      <c r="B179" s="10">
        <v>2</v>
      </c>
      <c r="C179" s="11">
        <v>4</v>
      </c>
      <c r="D179" s="18" t="s">
        <v>176</v>
      </c>
      <c r="E179" s="20" t="s">
        <v>174</v>
      </c>
      <c r="F179" s="20" t="s">
        <v>176</v>
      </c>
      <c r="G179" s="21" t="s">
        <v>176</v>
      </c>
      <c r="H179" s="10" t="b">
        <f>EXACT(Table28[[#This Row],[OLD LICK TYPE]],Table28[[#This Row],[NEW LICK TYPE]])</f>
        <v>1</v>
      </c>
      <c r="I179" s="16" t="s">
        <v>148</v>
      </c>
      <c r="J179" s="16" t="s">
        <v>198</v>
      </c>
      <c r="K179" s="11"/>
    </row>
    <row r="180" spans="2:11" s="23" customFormat="1" ht="19.5" hidden="1" customHeight="1" x14ac:dyDescent="0.25">
      <c r="B180" s="10">
        <v>2</v>
      </c>
      <c r="C180" s="11">
        <v>5</v>
      </c>
      <c r="D180" s="18" t="s">
        <v>176</v>
      </c>
      <c r="E180" s="20" t="s">
        <v>175</v>
      </c>
      <c r="F180" s="20" t="s">
        <v>176</v>
      </c>
      <c r="G180" s="21" t="s">
        <v>176</v>
      </c>
      <c r="H180" s="10" t="b">
        <f>EXACT(Table28[[#This Row],[OLD LICK TYPE]],Table28[[#This Row],[NEW LICK TYPE]])</f>
        <v>1</v>
      </c>
      <c r="I180" s="16" t="s">
        <v>148</v>
      </c>
      <c r="J180" s="16" t="s">
        <v>198</v>
      </c>
      <c r="K180" s="11"/>
    </row>
    <row r="181" spans="2:11" s="23" customFormat="1" ht="19.5" hidden="1" customHeight="1" x14ac:dyDescent="0.25">
      <c r="B181" s="10">
        <v>3</v>
      </c>
      <c r="C181" s="11">
        <v>3</v>
      </c>
      <c r="D181" s="18" t="s">
        <v>176</v>
      </c>
      <c r="E181" s="20" t="s">
        <v>133</v>
      </c>
      <c r="F181" s="20" t="s">
        <v>176</v>
      </c>
      <c r="G181" s="21" t="s">
        <v>176</v>
      </c>
      <c r="H181" s="10" t="b">
        <f>EXACT(Table28[[#This Row],[OLD LICK TYPE]],Table28[[#This Row],[NEW LICK TYPE]])</f>
        <v>1</v>
      </c>
      <c r="I181" s="16" t="s">
        <v>148</v>
      </c>
      <c r="J181" s="16" t="s">
        <v>149</v>
      </c>
      <c r="K181" s="11"/>
    </row>
    <row r="182" spans="2:11" s="23" customFormat="1" ht="19.5" customHeight="1" x14ac:dyDescent="0.25">
      <c r="B182" s="10">
        <v>3</v>
      </c>
      <c r="C182" s="11">
        <v>5</v>
      </c>
      <c r="D182" s="18" t="s">
        <v>176</v>
      </c>
      <c r="E182" s="20" t="s">
        <v>220</v>
      </c>
      <c r="F182" s="20" t="s">
        <v>176</v>
      </c>
      <c r="G182" s="21" t="s">
        <v>176</v>
      </c>
      <c r="H182" s="10" t="b">
        <f>EXACT(Table28[[#This Row],[OLD LICK TYPE]],Table28[[#This Row],[NEW LICK TYPE]])</f>
        <v>1</v>
      </c>
      <c r="I182" s="16" t="s">
        <v>135</v>
      </c>
      <c r="J182" s="16" t="s">
        <v>149</v>
      </c>
      <c r="K182" s="11"/>
    </row>
    <row r="183" spans="2:11" s="23" customFormat="1" ht="19.5" customHeight="1" x14ac:dyDescent="0.25">
      <c r="B183" s="10">
        <v>3</v>
      </c>
      <c r="C183" s="11">
        <v>6</v>
      </c>
      <c r="D183" s="18" t="s">
        <v>176</v>
      </c>
      <c r="E183" s="20" t="s">
        <v>212</v>
      </c>
      <c r="F183" s="20" t="s">
        <v>176</v>
      </c>
      <c r="G183" s="21" t="s">
        <v>176</v>
      </c>
      <c r="H183" s="10" t="b">
        <f>EXACT(Table28[[#This Row],[OLD LICK TYPE]],Table28[[#This Row],[NEW LICK TYPE]])</f>
        <v>1</v>
      </c>
      <c r="I183" s="16" t="s">
        <v>135</v>
      </c>
      <c r="J183" s="16" t="s">
        <v>149</v>
      </c>
      <c r="K183" s="11"/>
    </row>
    <row r="184" spans="2:11" s="23" customFormat="1" ht="19.5" customHeight="1" x14ac:dyDescent="0.25">
      <c r="B184" s="10">
        <v>3</v>
      </c>
      <c r="C184" s="11">
        <v>8</v>
      </c>
      <c r="D184" s="18" t="s">
        <v>176</v>
      </c>
      <c r="E184" s="20" t="s">
        <v>221</v>
      </c>
      <c r="F184" s="20" t="s">
        <v>176</v>
      </c>
      <c r="G184" s="21" t="s">
        <v>176</v>
      </c>
      <c r="H184" s="10" t="b">
        <f>EXACT(Table28[[#This Row],[OLD LICK TYPE]],Table28[[#This Row],[NEW LICK TYPE]])</f>
        <v>1</v>
      </c>
      <c r="I184" s="16" t="s">
        <v>135</v>
      </c>
      <c r="J184" s="16" t="s">
        <v>149</v>
      </c>
      <c r="K184" s="11"/>
    </row>
    <row r="185" spans="2:11" s="23" customFormat="1" ht="19.5" hidden="1" customHeight="1" x14ac:dyDescent="0.25">
      <c r="B185" s="10">
        <v>3</v>
      </c>
      <c r="C185" s="11">
        <v>10</v>
      </c>
      <c r="D185" s="18" t="s">
        <v>176</v>
      </c>
      <c r="E185" s="20" t="s">
        <v>208</v>
      </c>
      <c r="F185" s="20" t="s">
        <v>176</v>
      </c>
      <c r="G185" s="21" t="s">
        <v>176</v>
      </c>
      <c r="H185" s="10" t="b">
        <f>EXACT(Table28[[#This Row],[OLD LICK TYPE]],Table28[[#This Row],[NEW LICK TYPE]])</f>
        <v>1</v>
      </c>
      <c r="I185" s="16" t="s">
        <v>148</v>
      </c>
      <c r="J185" s="16" t="s">
        <v>149</v>
      </c>
      <c r="K185" s="11"/>
    </row>
    <row r="186" spans="2:11" s="23" customFormat="1" ht="19.5" customHeight="1" x14ac:dyDescent="0.25">
      <c r="B186" s="10">
        <v>4</v>
      </c>
      <c r="C186" s="11">
        <v>4</v>
      </c>
      <c r="D186" s="18" t="s">
        <v>176</v>
      </c>
      <c r="E186" s="20" t="s">
        <v>220</v>
      </c>
      <c r="F186" s="20" t="s">
        <v>176</v>
      </c>
      <c r="G186" s="21" t="s">
        <v>176</v>
      </c>
      <c r="H186" s="10" t="b">
        <f>EXACT(Table28[[#This Row],[OLD LICK TYPE]],Table28[[#This Row],[NEW LICK TYPE]])</f>
        <v>1</v>
      </c>
      <c r="I186" s="16" t="s">
        <v>135</v>
      </c>
      <c r="J186" s="16" t="s">
        <v>136</v>
      </c>
      <c r="K186" s="11"/>
    </row>
    <row r="187" spans="2:11" s="23" customFormat="1" ht="19.5" hidden="1" customHeight="1" x14ac:dyDescent="0.25">
      <c r="B187" s="10">
        <v>4</v>
      </c>
      <c r="C187" s="11">
        <v>5</v>
      </c>
      <c r="D187" s="18" t="s">
        <v>176</v>
      </c>
      <c r="E187" s="20" t="s">
        <v>212</v>
      </c>
      <c r="F187" s="20" t="s">
        <v>176</v>
      </c>
      <c r="G187" s="21" t="s">
        <v>176</v>
      </c>
      <c r="H187" s="10" t="b">
        <f>EXACT(Table28[[#This Row],[OLD LICK TYPE]],Table28[[#This Row],[NEW LICK TYPE]])</f>
        <v>1</v>
      </c>
      <c r="I187" s="16" t="s">
        <v>148</v>
      </c>
      <c r="J187" s="16" t="s">
        <v>136</v>
      </c>
      <c r="K187" s="11"/>
    </row>
    <row r="188" spans="2:11" s="23" customFormat="1" ht="19.5" customHeight="1" x14ac:dyDescent="0.25">
      <c r="B188" s="10">
        <v>4</v>
      </c>
      <c r="C188" s="11">
        <v>7</v>
      </c>
      <c r="D188" s="18" t="s">
        <v>176</v>
      </c>
      <c r="E188" s="20" t="s">
        <v>221</v>
      </c>
      <c r="F188" s="20" t="s">
        <v>176</v>
      </c>
      <c r="G188" s="21" t="s">
        <v>176</v>
      </c>
      <c r="H188" s="10" t="b">
        <f>EXACT(Table28[[#This Row],[OLD LICK TYPE]],Table28[[#This Row],[NEW LICK TYPE]])</f>
        <v>1</v>
      </c>
      <c r="I188" s="16" t="s">
        <v>135</v>
      </c>
      <c r="J188" s="16" t="s">
        <v>136</v>
      </c>
      <c r="K188" s="11"/>
    </row>
    <row r="189" spans="2:11" s="23" customFormat="1" ht="19.5" hidden="1" customHeight="1" x14ac:dyDescent="0.25">
      <c r="B189" s="10">
        <v>4</v>
      </c>
      <c r="C189" s="11">
        <v>10</v>
      </c>
      <c r="D189" s="18" t="s">
        <v>176</v>
      </c>
      <c r="E189" s="20" t="s">
        <v>197</v>
      </c>
      <c r="F189" s="20" t="s">
        <v>176</v>
      </c>
      <c r="G189" s="21" t="s">
        <v>176</v>
      </c>
      <c r="H189" s="10" t="b">
        <f>EXACT(Table28[[#This Row],[OLD LICK TYPE]],Table28[[#This Row],[NEW LICK TYPE]])</f>
        <v>1</v>
      </c>
      <c r="I189" s="16" t="s">
        <v>148</v>
      </c>
      <c r="J189" s="16" t="s">
        <v>136</v>
      </c>
      <c r="K189" s="11"/>
    </row>
    <row r="190" spans="2:11" s="23" customFormat="1" ht="19.5" customHeight="1" x14ac:dyDescent="0.25">
      <c r="B190" s="10">
        <v>4</v>
      </c>
      <c r="C190" s="11">
        <v>12</v>
      </c>
      <c r="D190" s="18" t="s">
        <v>176</v>
      </c>
      <c r="E190" s="20" t="s">
        <v>140</v>
      </c>
      <c r="F190" s="20" t="s">
        <v>176</v>
      </c>
      <c r="G190" s="21" t="s">
        <v>176</v>
      </c>
      <c r="H190" s="10" t="b">
        <f>EXACT(Table28[[#This Row],[OLD LICK TYPE]],Table28[[#This Row],[NEW LICK TYPE]])</f>
        <v>1</v>
      </c>
      <c r="I190" s="16" t="s">
        <v>135</v>
      </c>
      <c r="J190" s="16" t="s">
        <v>136</v>
      </c>
      <c r="K190" s="11"/>
    </row>
    <row r="191" spans="2:11" s="23" customFormat="1" ht="19.5" customHeight="1" x14ac:dyDescent="0.25">
      <c r="B191" s="10">
        <v>6</v>
      </c>
      <c r="C191" s="11">
        <v>1</v>
      </c>
      <c r="D191" s="18" t="s">
        <v>176</v>
      </c>
      <c r="E191" s="20" t="s">
        <v>199</v>
      </c>
      <c r="F191" s="20" t="s">
        <v>176</v>
      </c>
      <c r="G191" s="21" t="s">
        <v>176</v>
      </c>
      <c r="H191" s="10" t="b">
        <f>EXACT(Table28[[#This Row],[OLD LICK TYPE]],Table28[[#This Row],[NEW LICK TYPE]])</f>
        <v>1</v>
      </c>
      <c r="I191" s="16" t="s">
        <v>135</v>
      </c>
      <c r="J191" s="16" t="s">
        <v>209</v>
      </c>
      <c r="K191" s="11"/>
    </row>
    <row r="192" spans="2:11" s="23" customFormat="1" ht="19.5" hidden="1" customHeight="1" x14ac:dyDescent="0.25">
      <c r="B192" s="10">
        <v>6</v>
      </c>
      <c r="C192" s="11">
        <v>4</v>
      </c>
      <c r="D192" s="18" t="s">
        <v>176</v>
      </c>
      <c r="E192" s="20" t="s">
        <v>215</v>
      </c>
      <c r="F192" s="20" t="s">
        <v>176</v>
      </c>
      <c r="G192" s="21" t="s">
        <v>176</v>
      </c>
      <c r="H192" s="10" t="b">
        <f>EXACT(Table28[[#This Row],[OLD LICK TYPE]],Table28[[#This Row],[NEW LICK TYPE]])</f>
        <v>1</v>
      </c>
      <c r="I192" s="16" t="s">
        <v>148</v>
      </c>
      <c r="J192" s="16" t="s">
        <v>209</v>
      </c>
      <c r="K192" s="11"/>
    </row>
    <row r="193" spans="2:11" s="23" customFormat="1" ht="19.5" hidden="1" customHeight="1" x14ac:dyDescent="0.25">
      <c r="B193" s="10">
        <v>6</v>
      </c>
      <c r="C193" s="11">
        <v>5</v>
      </c>
      <c r="D193" s="18" t="s">
        <v>176</v>
      </c>
      <c r="E193" s="20" t="s">
        <v>222</v>
      </c>
      <c r="F193" s="20" t="s">
        <v>176</v>
      </c>
      <c r="G193" s="21" t="s">
        <v>176</v>
      </c>
      <c r="H193" s="10" t="b">
        <f>EXACT(Table28[[#This Row],[OLD LICK TYPE]],Table28[[#This Row],[NEW LICK TYPE]])</f>
        <v>1</v>
      </c>
      <c r="I193" s="16" t="s">
        <v>148</v>
      </c>
      <c r="J193" s="16" t="s">
        <v>209</v>
      </c>
      <c r="K193" s="11"/>
    </row>
    <row r="194" spans="2:11" s="23" customFormat="1" ht="19.5" hidden="1" customHeight="1" x14ac:dyDescent="0.25">
      <c r="B194" s="10">
        <v>6</v>
      </c>
      <c r="C194" s="11">
        <v>6</v>
      </c>
      <c r="D194" s="18" t="s">
        <v>176</v>
      </c>
      <c r="E194" s="20" t="s">
        <v>223</v>
      </c>
      <c r="F194" s="20" t="s">
        <v>176</v>
      </c>
      <c r="G194" s="21" t="s">
        <v>176</v>
      </c>
      <c r="H194" s="10" t="b">
        <f>EXACT(Table28[[#This Row],[OLD LICK TYPE]],Table28[[#This Row],[NEW LICK TYPE]])</f>
        <v>1</v>
      </c>
      <c r="I194" s="16" t="s">
        <v>148</v>
      </c>
      <c r="J194" s="16" t="s">
        <v>209</v>
      </c>
      <c r="K194" s="11"/>
    </row>
    <row r="195" spans="2:11" s="23" customFormat="1" ht="19.5" customHeight="1" x14ac:dyDescent="0.25">
      <c r="B195" s="10">
        <v>6</v>
      </c>
      <c r="C195" s="11">
        <v>8</v>
      </c>
      <c r="D195" s="18" t="s">
        <v>176</v>
      </c>
      <c r="E195" s="20" t="s">
        <v>204</v>
      </c>
      <c r="F195" s="20" t="s">
        <v>176</v>
      </c>
      <c r="G195" s="21" t="s">
        <v>176</v>
      </c>
      <c r="H195" s="10" t="b">
        <f>EXACT(Table28[[#This Row],[OLD LICK TYPE]],Table28[[#This Row],[NEW LICK TYPE]])</f>
        <v>1</v>
      </c>
      <c r="I195" s="16" t="s">
        <v>135</v>
      </c>
      <c r="J195" s="16" t="s">
        <v>209</v>
      </c>
      <c r="K195" s="11"/>
    </row>
    <row r="196" spans="2:11" s="23" customFormat="1" ht="19.5" customHeight="1" x14ac:dyDescent="0.25">
      <c r="B196" s="10">
        <v>6</v>
      </c>
      <c r="C196" s="11">
        <v>14</v>
      </c>
      <c r="D196" s="18" t="s">
        <v>176</v>
      </c>
      <c r="E196" s="20" t="s">
        <v>177</v>
      </c>
      <c r="F196" s="20" t="s">
        <v>176</v>
      </c>
      <c r="G196" s="21" t="s">
        <v>176</v>
      </c>
      <c r="H196" s="10" t="b">
        <f>EXACT(Table28[[#This Row],[OLD LICK TYPE]],Table28[[#This Row],[NEW LICK TYPE]])</f>
        <v>1</v>
      </c>
      <c r="I196" s="16" t="s">
        <v>135</v>
      </c>
      <c r="J196" s="16" t="s">
        <v>209</v>
      </c>
      <c r="K196" s="11"/>
    </row>
    <row r="197" spans="2:11" s="23" customFormat="1" ht="19.5" hidden="1" customHeight="1" x14ac:dyDescent="0.25">
      <c r="B197" s="10">
        <v>7</v>
      </c>
      <c r="C197" s="11">
        <v>3</v>
      </c>
      <c r="D197" s="18" t="s">
        <v>176</v>
      </c>
      <c r="E197" s="20" t="s">
        <v>220</v>
      </c>
      <c r="F197" s="20" t="s">
        <v>176</v>
      </c>
      <c r="G197" s="21" t="s">
        <v>176</v>
      </c>
      <c r="H197" s="10" t="b">
        <f>EXACT(Table28[[#This Row],[OLD LICK TYPE]],Table28[[#This Row],[NEW LICK TYPE]])</f>
        <v>1</v>
      </c>
      <c r="I197" s="16" t="s">
        <v>148</v>
      </c>
      <c r="J197" s="16" t="s">
        <v>206</v>
      </c>
      <c r="K197" s="11"/>
    </row>
    <row r="198" spans="2:11" s="23" customFormat="1" ht="19.5" hidden="1" customHeight="1" x14ac:dyDescent="0.25">
      <c r="B198" s="10">
        <v>7</v>
      </c>
      <c r="C198" s="11">
        <v>5</v>
      </c>
      <c r="D198" s="18" t="s">
        <v>176</v>
      </c>
      <c r="E198" s="20" t="s">
        <v>215</v>
      </c>
      <c r="F198" s="20" t="s">
        <v>176</v>
      </c>
      <c r="G198" s="21" t="s">
        <v>176</v>
      </c>
      <c r="H198" s="10" t="b">
        <f>EXACT(Table28[[#This Row],[OLD LICK TYPE]],Table28[[#This Row],[NEW LICK TYPE]])</f>
        <v>1</v>
      </c>
      <c r="I198" s="16" t="s">
        <v>148</v>
      </c>
      <c r="J198" s="16" t="s">
        <v>206</v>
      </c>
      <c r="K198" s="11"/>
    </row>
    <row r="199" spans="2:11" s="23" customFormat="1" ht="19.5" hidden="1" customHeight="1" x14ac:dyDescent="0.25">
      <c r="B199" s="10">
        <v>7</v>
      </c>
      <c r="C199" s="11">
        <v>7</v>
      </c>
      <c r="D199" s="18" t="s">
        <v>176</v>
      </c>
      <c r="E199" s="20" t="s">
        <v>204</v>
      </c>
      <c r="F199" s="20" t="s">
        <v>176</v>
      </c>
      <c r="G199" s="21" t="s">
        <v>176</v>
      </c>
      <c r="H199" s="10" t="b">
        <f>EXACT(Table28[[#This Row],[OLD LICK TYPE]],Table28[[#This Row],[NEW LICK TYPE]])</f>
        <v>1</v>
      </c>
      <c r="I199" s="16" t="s">
        <v>148</v>
      </c>
      <c r="J199" s="16" t="s">
        <v>206</v>
      </c>
      <c r="K199" s="11"/>
    </row>
    <row r="200" spans="2:11" s="23" customFormat="1" ht="19.5" hidden="1" customHeight="1" x14ac:dyDescent="0.25">
      <c r="B200" s="10">
        <v>8</v>
      </c>
      <c r="C200" s="11">
        <v>2</v>
      </c>
      <c r="D200" s="18" t="s">
        <v>176</v>
      </c>
      <c r="E200" s="20" t="s">
        <v>181</v>
      </c>
      <c r="F200" s="20" t="s">
        <v>176</v>
      </c>
      <c r="G200" s="21" t="s">
        <v>176</v>
      </c>
      <c r="H200" s="10" t="b">
        <f>EXACT(Table28[[#This Row],[OLD LICK TYPE]],Table28[[#This Row],[NEW LICK TYPE]])</f>
        <v>1</v>
      </c>
      <c r="I200" s="16" t="s">
        <v>148</v>
      </c>
      <c r="J200" s="16" t="s">
        <v>200</v>
      </c>
      <c r="K200" s="11"/>
    </row>
    <row r="201" spans="2:11" s="23" customFormat="1" ht="19.5" hidden="1" customHeight="1" x14ac:dyDescent="0.25">
      <c r="B201" s="10">
        <v>8</v>
      </c>
      <c r="C201" s="11">
        <v>3</v>
      </c>
      <c r="D201" s="18" t="s">
        <v>176</v>
      </c>
      <c r="E201" s="20" t="s">
        <v>202</v>
      </c>
      <c r="F201" s="20" t="s">
        <v>176</v>
      </c>
      <c r="G201" s="21" t="s">
        <v>176</v>
      </c>
      <c r="H201" s="10" t="b">
        <f>EXACT(Table28[[#This Row],[OLD LICK TYPE]],Table28[[#This Row],[NEW LICK TYPE]])</f>
        <v>1</v>
      </c>
      <c r="I201" s="16" t="s">
        <v>148</v>
      </c>
      <c r="J201" s="16" t="s">
        <v>200</v>
      </c>
      <c r="K201" s="11"/>
    </row>
    <row r="202" spans="2:11" s="23" customFormat="1" ht="19.5" hidden="1" customHeight="1" x14ac:dyDescent="0.25">
      <c r="B202" s="10">
        <v>8</v>
      </c>
      <c r="C202" s="11">
        <v>6</v>
      </c>
      <c r="D202" s="18" t="s">
        <v>176</v>
      </c>
      <c r="E202" s="20" t="s">
        <v>177</v>
      </c>
      <c r="F202" s="20" t="s">
        <v>176</v>
      </c>
      <c r="G202" s="21" t="s">
        <v>176</v>
      </c>
      <c r="H202" s="10" t="b">
        <f>EXACT(Table28[[#This Row],[OLD LICK TYPE]],Table28[[#This Row],[NEW LICK TYPE]])</f>
        <v>1</v>
      </c>
      <c r="I202" s="16" t="s">
        <v>148</v>
      </c>
      <c r="J202" s="16" t="s">
        <v>200</v>
      </c>
      <c r="K202" s="11"/>
    </row>
    <row r="203" spans="2:11" s="23" customFormat="1" ht="19.5" hidden="1" customHeight="1" x14ac:dyDescent="0.25">
      <c r="B203" s="10">
        <v>9</v>
      </c>
      <c r="C203" s="11">
        <v>7</v>
      </c>
      <c r="D203" s="18" t="s">
        <v>176</v>
      </c>
      <c r="E203" s="20" t="s">
        <v>221</v>
      </c>
      <c r="F203" s="20" t="s">
        <v>176</v>
      </c>
      <c r="G203" s="21" t="s">
        <v>176</v>
      </c>
      <c r="H203" s="10" t="b">
        <f>EXACT(Table28[[#This Row],[OLD LICK TYPE]],Table28[[#This Row],[NEW LICK TYPE]])</f>
        <v>1</v>
      </c>
      <c r="I203" s="16" t="s">
        <v>148</v>
      </c>
      <c r="J203" s="16" t="s">
        <v>213</v>
      </c>
      <c r="K203" s="11"/>
    </row>
    <row r="204" spans="2:11" s="23" customFormat="1" ht="19.5" hidden="1" customHeight="1" x14ac:dyDescent="0.25">
      <c r="B204" s="10">
        <v>9</v>
      </c>
      <c r="C204" s="11">
        <v>9</v>
      </c>
      <c r="D204" s="18" t="s">
        <v>176</v>
      </c>
      <c r="E204" s="20" t="s">
        <v>196</v>
      </c>
      <c r="F204" s="20" t="s">
        <v>176</v>
      </c>
      <c r="G204" s="21" t="s">
        <v>176</v>
      </c>
      <c r="H204" s="10" t="b">
        <f>EXACT(Table28[[#This Row],[OLD LICK TYPE]],Table28[[#This Row],[NEW LICK TYPE]])</f>
        <v>1</v>
      </c>
      <c r="I204" s="16" t="s">
        <v>148</v>
      </c>
      <c r="J204" s="16" t="s">
        <v>213</v>
      </c>
      <c r="K204" s="11"/>
    </row>
    <row r="205" spans="2:11" s="23" customFormat="1" ht="19.5" hidden="1" customHeight="1" x14ac:dyDescent="0.25">
      <c r="B205" s="10">
        <v>9</v>
      </c>
      <c r="C205" s="11">
        <v>10</v>
      </c>
      <c r="D205" s="18" t="s">
        <v>176</v>
      </c>
      <c r="E205" s="20" t="s">
        <v>224</v>
      </c>
      <c r="F205" s="20" t="s">
        <v>176</v>
      </c>
      <c r="G205" s="21" t="s">
        <v>176</v>
      </c>
      <c r="H205" s="10" t="b">
        <f>EXACT(Table28[[#This Row],[OLD LICK TYPE]],Table28[[#This Row],[NEW LICK TYPE]])</f>
        <v>1</v>
      </c>
      <c r="I205" s="16" t="s">
        <v>148</v>
      </c>
      <c r="J205" s="16" t="s">
        <v>213</v>
      </c>
      <c r="K205" s="11"/>
    </row>
    <row r="206" spans="2:11" s="23" customFormat="1" ht="19.5" hidden="1" customHeight="1" x14ac:dyDescent="0.25">
      <c r="B206" s="10">
        <v>9</v>
      </c>
      <c r="C206" s="11">
        <v>11</v>
      </c>
      <c r="D206" s="18" t="s">
        <v>176</v>
      </c>
      <c r="E206" s="20" t="s">
        <v>208</v>
      </c>
      <c r="F206" s="20" t="s">
        <v>176</v>
      </c>
      <c r="G206" s="21" t="s">
        <v>176</v>
      </c>
      <c r="H206" s="10" t="b">
        <f>EXACT(Table28[[#This Row],[OLD LICK TYPE]],Table28[[#This Row],[NEW LICK TYPE]])</f>
        <v>1</v>
      </c>
      <c r="I206" s="16" t="s">
        <v>148</v>
      </c>
      <c r="J206" s="16" t="s">
        <v>213</v>
      </c>
      <c r="K206" s="11"/>
    </row>
    <row r="207" spans="2:11" s="23" customFormat="1" ht="19.5" customHeight="1" x14ac:dyDescent="0.25">
      <c r="B207" s="10">
        <v>9</v>
      </c>
      <c r="C207" s="11">
        <v>14</v>
      </c>
      <c r="D207" s="18" t="s">
        <v>176</v>
      </c>
      <c r="E207" s="20" t="s">
        <v>140</v>
      </c>
      <c r="F207" s="20" t="s">
        <v>176</v>
      </c>
      <c r="G207" s="21" t="s">
        <v>176</v>
      </c>
      <c r="H207" s="10" t="b">
        <f>EXACT(Table28[[#This Row],[OLD LICK TYPE]],Table28[[#This Row],[NEW LICK TYPE]])</f>
        <v>1</v>
      </c>
      <c r="I207" s="16" t="s">
        <v>135</v>
      </c>
      <c r="J207" s="16" t="s">
        <v>213</v>
      </c>
      <c r="K207" s="11"/>
    </row>
    <row r="208" spans="2:11" s="23" customFormat="1" ht="19.5" hidden="1" customHeight="1" x14ac:dyDescent="0.25">
      <c r="B208" s="10">
        <v>10</v>
      </c>
      <c r="C208" s="11">
        <v>1</v>
      </c>
      <c r="D208" s="18" t="s">
        <v>176</v>
      </c>
      <c r="E208" s="20" t="s">
        <v>202</v>
      </c>
      <c r="F208" s="20" t="s">
        <v>176</v>
      </c>
      <c r="G208" s="21" t="s">
        <v>176</v>
      </c>
      <c r="H208" s="10" t="b">
        <f>EXACT(Table28[[#This Row],[OLD LICK TYPE]],Table28[[#This Row],[NEW LICK TYPE]])</f>
        <v>1</v>
      </c>
      <c r="I208" s="16" t="s">
        <v>148</v>
      </c>
      <c r="J208" s="16" t="s">
        <v>217</v>
      </c>
      <c r="K208" s="11"/>
    </row>
    <row r="209" spans="2:11" s="23" customFormat="1" ht="19.5" hidden="1" customHeight="1" x14ac:dyDescent="0.25">
      <c r="B209" s="10">
        <v>11</v>
      </c>
      <c r="C209" s="11">
        <v>6</v>
      </c>
      <c r="D209" s="18" t="s">
        <v>176</v>
      </c>
      <c r="E209" s="20" t="s">
        <v>183</v>
      </c>
      <c r="F209" s="20" t="s">
        <v>176</v>
      </c>
      <c r="G209" s="21" t="s">
        <v>176</v>
      </c>
      <c r="H209" s="10" t="b">
        <f>EXACT(Table28[[#This Row],[OLD LICK TYPE]],Table28[[#This Row],[NEW LICK TYPE]])</f>
        <v>1</v>
      </c>
      <c r="I209" s="16" t="s">
        <v>148</v>
      </c>
      <c r="J209" s="22" t="s">
        <v>158</v>
      </c>
      <c r="K209" s="11"/>
    </row>
    <row r="210" spans="2:11" s="23" customFormat="1" ht="19.5" hidden="1" customHeight="1" x14ac:dyDescent="0.25">
      <c r="B210" s="10">
        <v>12</v>
      </c>
      <c r="C210" s="11">
        <v>2</v>
      </c>
      <c r="D210" s="18" t="s">
        <v>176</v>
      </c>
      <c r="E210" s="20" t="s">
        <v>225</v>
      </c>
      <c r="F210" s="20" t="s">
        <v>176</v>
      </c>
      <c r="G210" s="21" t="s">
        <v>176</v>
      </c>
      <c r="H210" s="10" t="b">
        <f>EXACT(Table28[[#This Row],[OLD LICK TYPE]],Table28[[#This Row],[NEW LICK TYPE]])</f>
        <v>1</v>
      </c>
      <c r="I210" s="16" t="s">
        <v>148</v>
      </c>
      <c r="J210" s="16" t="s">
        <v>144</v>
      </c>
      <c r="K210" s="11"/>
    </row>
    <row r="211" spans="2:11" s="23" customFormat="1" ht="19.5" hidden="1" customHeight="1" x14ac:dyDescent="0.25">
      <c r="B211" s="10">
        <v>12</v>
      </c>
      <c r="C211" s="11">
        <v>5</v>
      </c>
      <c r="D211" s="18" t="s">
        <v>176</v>
      </c>
      <c r="E211" s="20" t="s">
        <v>163</v>
      </c>
      <c r="F211" s="20" t="s">
        <v>176</v>
      </c>
      <c r="G211" s="21" t="s">
        <v>176</v>
      </c>
      <c r="H211" s="10" t="b">
        <f>EXACT(Table28[[#This Row],[OLD LICK TYPE]],Table28[[#This Row],[NEW LICK TYPE]])</f>
        <v>1</v>
      </c>
      <c r="I211" s="16" t="s">
        <v>148</v>
      </c>
      <c r="J211" s="16" t="s">
        <v>144</v>
      </c>
      <c r="K211" s="11"/>
    </row>
    <row r="212" spans="2:11" s="23" customFormat="1" ht="19.5" customHeight="1" x14ac:dyDescent="0.25">
      <c r="B212" s="10">
        <v>13</v>
      </c>
      <c r="C212" s="11">
        <v>2</v>
      </c>
      <c r="D212" s="18" t="s">
        <v>176</v>
      </c>
      <c r="E212" s="20" t="s">
        <v>225</v>
      </c>
      <c r="F212" s="20" t="s">
        <v>176</v>
      </c>
      <c r="G212" s="21" t="s">
        <v>176</v>
      </c>
      <c r="H212" s="10" t="b">
        <f>EXACT(Table28[[#This Row],[OLD LICK TYPE]],Table28[[#This Row],[NEW LICK TYPE]])</f>
        <v>1</v>
      </c>
      <c r="I212" s="16" t="s">
        <v>135</v>
      </c>
      <c r="J212" s="16" t="s">
        <v>146</v>
      </c>
      <c r="K212" s="11"/>
    </row>
    <row r="213" spans="2:11" s="23" customFormat="1" ht="19.5" hidden="1" customHeight="1" x14ac:dyDescent="0.25">
      <c r="B213" s="10">
        <v>14</v>
      </c>
      <c r="C213" s="11">
        <v>2</v>
      </c>
      <c r="D213" s="18" t="s">
        <v>176</v>
      </c>
      <c r="E213" s="20" t="s">
        <v>162</v>
      </c>
      <c r="F213" s="20" t="s">
        <v>176</v>
      </c>
      <c r="G213" s="21" t="s">
        <v>176</v>
      </c>
      <c r="H213" s="10" t="b">
        <f>EXACT(Table28[[#This Row],[OLD LICK TYPE]],Table28[[#This Row],[NEW LICK TYPE]])</f>
        <v>1</v>
      </c>
      <c r="I213" s="16" t="s">
        <v>148</v>
      </c>
      <c r="J213" s="16" t="s">
        <v>178</v>
      </c>
      <c r="K213" s="11"/>
    </row>
    <row r="214" spans="2:11" s="23" customFormat="1" ht="19.5" customHeight="1" x14ac:dyDescent="0.25">
      <c r="B214" s="10">
        <v>14</v>
      </c>
      <c r="C214" s="11">
        <v>3</v>
      </c>
      <c r="D214" s="18" t="s">
        <v>176</v>
      </c>
      <c r="E214" s="20" t="s">
        <v>163</v>
      </c>
      <c r="F214" s="20" t="s">
        <v>176</v>
      </c>
      <c r="G214" s="21" t="s">
        <v>176</v>
      </c>
      <c r="H214" s="10" t="b">
        <f>EXACT(Table28[[#This Row],[OLD LICK TYPE]],Table28[[#This Row],[NEW LICK TYPE]])</f>
        <v>1</v>
      </c>
      <c r="I214" s="16" t="s">
        <v>135</v>
      </c>
      <c r="J214" s="16" t="s">
        <v>178</v>
      </c>
      <c r="K214" s="11"/>
    </row>
    <row r="215" spans="2:11" s="23" customFormat="1" ht="19.5" hidden="1" customHeight="1" x14ac:dyDescent="0.25">
      <c r="B215" s="10">
        <v>14</v>
      </c>
      <c r="C215" s="11">
        <v>8</v>
      </c>
      <c r="D215" s="18" t="s">
        <v>176</v>
      </c>
      <c r="E215" s="20" t="s">
        <v>165</v>
      </c>
      <c r="F215" s="20" t="s">
        <v>176</v>
      </c>
      <c r="G215" s="21" t="s">
        <v>176</v>
      </c>
      <c r="H215" s="10" t="b">
        <f>EXACT(Table28[[#This Row],[OLD LICK TYPE]],Table28[[#This Row],[NEW LICK TYPE]])</f>
        <v>1</v>
      </c>
      <c r="I215" s="16" t="s">
        <v>148</v>
      </c>
      <c r="J215" s="16" t="s">
        <v>178</v>
      </c>
      <c r="K215" s="11"/>
    </row>
    <row r="216" spans="2:11" s="23" customFormat="1" ht="19.5" hidden="1" customHeight="1" x14ac:dyDescent="0.25">
      <c r="B216" s="10">
        <v>14</v>
      </c>
      <c r="C216" s="11">
        <v>10</v>
      </c>
      <c r="D216" s="18" t="s">
        <v>176</v>
      </c>
      <c r="E216" s="20" t="s">
        <v>168</v>
      </c>
      <c r="F216" s="20" t="s">
        <v>176</v>
      </c>
      <c r="G216" s="21" t="s">
        <v>176</v>
      </c>
      <c r="H216" s="10" t="b">
        <f>EXACT(Table28[[#This Row],[OLD LICK TYPE]],Table28[[#This Row],[NEW LICK TYPE]])</f>
        <v>1</v>
      </c>
      <c r="I216" s="16" t="s">
        <v>148</v>
      </c>
      <c r="J216" s="16" t="s">
        <v>178</v>
      </c>
      <c r="K216" s="11"/>
    </row>
    <row r="217" spans="2:11" s="23" customFormat="1" ht="19.5" customHeight="1" x14ac:dyDescent="0.25">
      <c r="B217" s="10">
        <v>14</v>
      </c>
      <c r="C217" s="11">
        <v>11</v>
      </c>
      <c r="D217" s="18" t="s">
        <v>176</v>
      </c>
      <c r="E217" s="20" t="s">
        <v>187</v>
      </c>
      <c r="F217" s="20" t="s">
        <v>176</v>
      </c>
      <c r="G217" s="21" t="s">
        <v>176</v>
      </c>
      <c r="H217" s="10" t="b">
        <f>EXACT(Table28[[#This Row],[OLD LICK TYPE]],Table28[[#This Row],[NEW LICK TYPE]])</f>
        <v>1</v>
      </c>
      <c r="I217" s="16" t="s">
        <v>135</v>
      </c>
      <c r="J217" s="16" t="s">
        <v>178</v>
      </c>
      <c r="K217" s="11"/>
    </row>
    <row r="218" spans="2:11" s="23" customFormat="1" ht="19.5" customHeight="1" x14ac:dyDescent="0.25">
      <c r="B218" s="10">
        <v>14</v>
      </c>
      <c r="C218" s="11">
        <v>14</v>
      </c>
      <c r="D218" s="18" t="s">
        <v>176</v>
      </c>
      <c r="E218" s="20" t="s">
        <v>226</v>
      </c>
      <c r="F218" s="20" t="s">
        <v>176</v>
      </c>
      <c r="G218" s="21" t="s">
        <v>176</v>
      </c>
      <c r="H218" s="10" t="b">
        <f>EXACT(Table28[[#This Row],[OLD LICK TYPE]],Table28[[#This Row],[NEW LICK TYPE]])</f>
        <v>1</v>
      </c>
      <c r="I218" s="16" t="s">
        <v>135</v>
      </c>
      <c r="J218" s="16" t="s">
        <v>178</v>
      </c>
      <c r="K218" s="11"/>
    </row>
    <row r="219" spans="2:11" s="23" customFormat="1" ht="19.5" customHeight="1" x14ac:dyDescent="0.25">
      <c r="B219" s="10">
        <v>14</v>
      </c>
      <c r="C219" s="11">
        <v>16</v>
      </c>
      <c r="D219" s="18" t="s">
        <v>176</v>
      </c>
      <c r="E219" s="20" t="s">
        <v>227</v>
      </c>
      <c r="F219" s="20" t="s">
        <v>176</v>
      </c>
      <c r="G219" s="21" t="s">
        <v>176</v>
      </c>
      <c r="H219" s="10" t="b">
        <f>EXACT(Table28[[#This Row],[OLD LICK TYPE]],Table28[[#This Row],[NEW LICK TYPE]])</f>
        <v>1</v>
      </c>
      <c r="I219" s="16" t="s">
        <v>135</v>
      </c>
      <c r="J219" s="16" t="s">
        <v>178</v>
      </c>
      <c r="K219" s="11"/>
    </row>
    <row r="220" spans="2:11" s="23" customFormat="1" ht="19.5" hidden="1" customHeight="1" x14ac:dyDescent="0.25">
      <c r="B220" s="10">
        <v>14</v>
      </c>
      <c r="C220" s="11">
        <v>17</v>
      </c>
      <c r="D220" s="18" t="s">
        <v>176</v>
      </c>
      <c r="E220" s="20" t="s">
        <v>172</v>
      </c>
      <c r="F220" s="20" t="s">
        <v>176</v>
      </c>
      <c r="G220" s="21" t="s">
        <v>176</v>
      </c>
      <c r="H220" s="10" t="b">
        <f>EXACT(Table28[[#This Row],[OLD LICK TYPE]],Table28[[#This Row],[NEW LICK TYPE]])</f>
        <v>1</v>
      </c>
      <c r="I220" s="16" t="s">
        <v>148</v>
      </c>
      <c r="J220" s="16" t="s">
        <v>178</v>
      </c>
      <c r="K220" s="11"/>
    </row>
    <row r="221" spans="2:11" s="23" customFormat="1" ht="19.5" hidden="1" customHeight="1" x14ac:dyDescent="0.25">
      <c r="B221" s="10">
        <v>14</v>
      </c>
      <c r="C221" s="11">
        <v>18</v>
      </c>
      <c r="D221" s="18" t="s">
        <v>176</v>
      </c>
      <c r="E221" s="20" t="s">
        <v>190</v>
      </c>
      <c r="F221" s="20" t="s">
        <v>176</v>
      </c>
      <c r="G221" s="21" t="s">
        <v>176</v>
      </c>
      <c r="H221" s="10" t="b">
        <f>EXACT(Table28[[#This Row],[OLD LICK TYPE]],Table28[[#This Row],[NEW LICK TYPE]])</f>
        <v>1</v>
      </c>
      <c r="I221" s="16" t="s">
        <v>148</v>
      </c>
      <c r="J221" s="16" t="s">
        <v>178</v>
      </c>
      <c r="K221" s="11"/>
    </row>
    <row r="222" spans="2:11" s="23" customFormat="1" ht="19.5" hidden="1" customHeight="1" x14ac:dyDescent="0.25">
      <c r="B222" s="10">
        <v>15</v>
      </c>
      <c r="C222" s="11">
        <v>4</v>
      </c>
      <c r="D222" s="18" t="s">
        <v>176</v>
      </c>
      <c r="E222" s="20" t="s">
        <v>165</v>
      </c>
      <c r="F222" s="20" t="s">
        <v>176</v>
      </c>
      <c r="G222" s="21" t="s">
        <v>176</v>
      </c>
      <c r="H222" s="10" t="b">
        <f>EXACT(Table28[[#This Row],[OLD LICK TYPE]],Table28[[#This Row],[NEW LICK TYPE]])</f>
        <v>1</v>
      </c>
      <c r="I222" s="16" t="s">
        <v>148</v>
      </c>
      <c r="J222" s="16" t="s">
        <v>179</v>
      </c>
      <c r="K222" s="11"/>
    </row>
    <row r="223" spans="2:11" s="23" customFormat="1" ht="19.5" hidden="1" customHeight="1" x14ac:dyDescent="0.25">
      <c r="B223" s="10">
        <v>15</v>
      </c>
      <c r="C223" s="11">
        <v>6</v>
      </c>
      <c r="D223" s="18" t="s">
        <v>176</v>
      </c>
      <c r="E223" s="20" t="s">
        <v>228</v>
      </c>
      <c r="F223" s="20" t="s">
        <v>176</v>
      </c>
      <c r="G223" s="21" t="s">
        <v>176</v>
      </c>
      <c r="H223" s="10" t="b">
        <f>EXACT(Table28[[#This Row],[OLD LICK TYPE]],Table28[[#This Row],[NEW LICK TYPE]])</f>
        <v>1</v>
      </c>
      <c r="I223" s="16" t="s">
        <v>148</v>
      </c>
      <c r="J223" s="16" t="s">
        <v>179</v>
      </c>
      <c r="K223" s="11"/>
    </row>
    <row r="224" spans="2:11" s="23" customFormat="1" ht="19.5" hidden="1" customHeight="1" x14ac:dyDescent="0.25">
      <c r="B224" s="10">
        <v>16</v>
      </c>
      <c r="C224" s="11">
        <v>2</v>
      </c>
      <c r="D224" s="18" t="s">
        <v>176</v>
      </c>
      <c r="E224" s="20" t="s">
        <v>163</v>
      </c>
      <c r="F224" s="20" t="s">
        <v>176</v>
      </c>
      <c r="G224" s="21" t="s">
        <v>176</v>
      </c>
      <c r="H224" s="10" t="b">
        <f>EXACT(Table28[[#This Row],[OLD LICK TYPE]],Table28[[#This Row],[NEW LICK TYPE]])</f>
        <v>1</v>
      </c>
      <c r="I224" s="16" t="s">
        <v>148</v>
      </c>
      <c r="J224" s="16" t="s">
        <v>201</v>
      </c>
      <c r="K224" s="11"/>
    </row>
    <row r="225" spans="2:11" s="23" customFormat="1" ht="19.5" customHeight="1" x14ac:dyDescent="0.25">
      <c r="B225" s="10">
        <v>16</v>
      </c>
      <c r="C225" s="11">
        <v>3</v>
      </c>
      <c r="D225" s="18" t="s">
        <v>176</v>
      </c>
      <c r="E225" s="20" t="s">
        <v>137</v>
      </c>
      <c r="F225" s="20" t="s">
        <v>176</v>
      </c>
      <c r="G225" s="21" t="s">
        <v>176</v>
      </c>
      <c r="H225" s="10" t="b">
        <f>EXACT(Table28[[#This Row],[OLD LICK TYPE]],Table28[[#This Row],[NEW LICK TYPE]])</f>
        <v>1</v>
      </c>
      <c r="I225" s="16" t="s">
        <v>135</v>
      </c>
      <c r="J225" s="16" t="s">
        <v>201</v>
      </c>
      <c r="K225" s="11"/>
    </row>
    <row r="226" spans="2:11" s="23" customFormat="1" ht="19.5" hidden="1" customHeight="1" x14ac:dyDescent="0.25">
      <c r="B226" s="10">
        <v>16</v>
      </c>
      <c r="C226" s="11">
        <v>7</v>
      </c>
      <c r="D226" s="18" t="s">
        <v>176</v>
      </c>
      <c r="E226" s="20" t="s">
        <v>139</v>
      </c>
      <c r="F226" s="20" t="s">
        <v>176</v>
      </c>
      <c r="G226" s="21" t="s">
        <v>176</v>
      </c>
      <c r="H226" s="10" t="b">
        <f>EXACT(Table28[[#This Row],[OLD LICK TYPE]],Table28[[#This Row],[NEW LICK TYPE]])</f>
        <v>1</v>
      </c>
      <c r="I226" s="16" t="s">
        <v>148</v>
      </c>
      <c r="J226" s="16" t="s">
        <v>201</v>
      </c>
      <c r="K226" s="11"/>
    </row>
    <row r="227" spans="2:11" s="23" customFormat="1" ht="19.5" customHeight="1" x14ac:dyDescent="0.25">
      <c r="B227" s="10">
        <v>16</v>
      </c>
      <c r="C227" s="11">
        <v>8</v>
      </c>
      <c r="D227" s="18" t="s">
        <v>176</v>
      </c>
      <c r="E227" s="20" t="s">
        <v>191</v>
      </c>
      <c r="F227" s="20" t="s">
        <v>176</v>
      </c>
      <c r="G227" s="21" t="s">
        <v>176</v>
      </c>
      <c r="H227" s="10" t="b">
        <f>EXACT(Table28[[#This Row],[OLD LICK TYPE]],Table28[[#This Row],[NEW LICK TYPE]])</f>
        <v>1</v>
      </c>
      <c r="I227" s="16" t="s">
        <v>135</v>
      </c>
      <c r="J227" s="16" t="s">
        <v>201</v>
      </c>
      <c r="K227" s="11"/>
    </row>
    <row r="228" spans="2:11" s="23" customFormat="1" ht="19.5" customHeight="1" x14ac:dyDescent="0.25">
      <c r="B228" s="10">
        <v>16</v>
      </c>
      <c r="C228" s="11">
        <v>10</v>
      </c>
      <c r="D228" s="18" t="s">
        <v>176</v>
      </c>
      <c r="E228" s="20" t="s">
        <v>192</v>
      </c>
      <c r="F228" s="20" t="s">
        <v>176</v>
      </c>
      <c r="G228" s="21" t="s">
        <v>176</v>
      </c>
      <c r="H228" s="10" t="b">
        <f>EXACT(Table28[[#This Row],[OLD LICK TYPE]],Table28[[#This Row],[NEW LICK TYPE]])</f>
        <v>1</v>
      </c>
      <c r="I228" s="16" t="s">
        <v>135</v>
      </c>
      <c r="J228" s="16" t="s">
        <v>201</v>
      </c>
      <c r="K228" s="11"/>
    </row>
    <row r="229" spans="2:11" s="23" customFormat="1" ht="19.5" customHeight="1" x14ac:dyDescent="0.25">
      <c r="B229" s="10">
        <v>16</v>
      </c>
      <c r="C229" s="11">
        <v>11</v>
      </c>
      <c r="D229" s="18" t="s">
        <v>176</v>
      </c>
      <c r="E229" s="20" t="s">
        <v>190</v>
      </c>
      <c r="F229" s="20" t="s">
        <v>176</v>
      </c>
      <c r="G229" s="21" t="s">
        <v>176</v>
      </c>
      <c r="H229" s="10" t="b">
        <f>EXACT(Table28[[#This Row],[OLD LICK TYPE]],Table28[[#This Row],[NEW LICK TYPE]])</f>
        <v>1</v>
      </c>
      <c r="I229" s="16" t="s">
        <v>135</v>
      </c>
      <c r="J229" s="16" t="s">
        <v>201</v>
      </c>
      <c r="K229" s="11"/>
    </row>
    <row r="230" spans="2:11" s="23" customFormat="1" ht="19.5" hidden="1" customHeight="1" x14ac:dyDescent="0.25">
      <c r="B230" s="10">
        <v>16</v>
      </c>
      <c r="C230" s="11">
        <v>12</v>
      </c>
      <c r="D230" s="18" t="s">
        <v>176</v>
      </c>
      <c r="E230" s="20" t="s">
        <v>193</v>
      </c>
      <c r="F230" s="20" t="s">
        <v>176</v>
      </c>
      <c r="G230" s="21" t="s">
        <v>176</v>
      </c>
      <c r="H230" s="10" t="b">
        <f>EXACT(Table28[[#This Row],[OLD LICK TYPE]],Table28[[#This Row],[NEW LICK TYPE]])</f>
        <v>1</v>
      </c>
      <c r="I230" s="16" t="s">
        <v>148</v>
      </c>
      <c r="J230" s="16" t="s">
        <v>201</v>
      </c>
      <c r="K230" s="11"/>
    </row>
    <row r="231" spans="2:11" s="23" customFormat="1" ht="19.5" hidden="1" customHeight="1" x14ac:dyDescent="0.25">
      <c r="B231" s="10">
        <v>17</v>
      </c>
      <c r="C231" s="11">
        <v>2</v>
      </c>
      <c r="D231" s="18" t="s">
        <v>176</v>
      </c>
      <c r="E231" s="20" t="s">
        <v>229</v>
      </c>
      <c r="F231" s="20" t="s">
        <v>176</v>
      </c>
      <c r="G231" s="21" t="s">
        <v>176</v>
      </c>
      <c r="H231" s="10" t="b">
        <f>EXACT(Table28[[#This Row],[OLD LICK TYPE]],Table28[[#This Row],[NEW LICK TYPE]])</f>
        <v>1</v>
      </c>
      <c r="I231" s="16" t="s">
        <v>148</v>
      </c>
      <c r="J231" s="16" t="s">
        <v>138</v>
      </c>
      <c r="K231" s="11"/>
    </row>
    <row r="232" spans="2:11" s="23" customFormat="1" ht="19.5" customHeight="1" x14ac:dyDescent="0.25">
      <c r="B232" s="10">
        <v>17</v>
      </c>
      <c r="C232" s="11">
        <v>5</v>
      </c>
      <c r="D232" s="18" t="s">
        <v>176</v>
      </c>
      <c r="E232" s="20" t="s">
        <v>163</v>
      </c>
      <c r="F232" s="20" t="s">
        <v>176</v>
      </c>
      <c r="G232" s="21" t="s">
        <v>176</v>
      </c>
      <c r="H232" s="10" t="b">
        <f>EXACT(Table28[[#This Row],[OLD LICK TYPE]],Table28[[#This Row],[NEW LICK TYPE]])</f>
        <v>1</v>
      </c>
      <c r="I232" s="16" t="s">
        <v>135</v>
      </c>
      <c r="J232" s="16" t="s">
        <v>138</v>
      </c>
      <c r="K232" s="11"/>
    </row>
    <row r="233" spans="2:11" s="23" customFormat="1" ht="19.5" hidden="1" customHeight="1" x14ac:dyDescent="0.25">
      <c r="B233" s="10">
        <v>17</v>
      </c>
      <c r="C233" s="11">
        <v>10</v>
      </c>
      <c r="D233" s="18" t="s">
        <v>176</v>
      </c>
      <c r="E233" s="20" t="s">
        <v>169</v>
      </c>
      <c r="F233" s="20" t="s">
        <v>176</v>
      </c>
      <c r="G233" s="21" t="s">
        <v>176</v>
      </c>
      <c r="H233" s="10" t="b">
        <f>EXACT(Table28[[#This Row],[OLD LICK TYPE]],Table28[[#This Row],[NEW LICK TYPE]])</f>
        <v>1</v>
      </c>
      <c r="I233" s="16" t="s">
        <v>148</v>
      </c>
      <c r="J233" s="16" t="s">
        <v>138</v>
      </c>
      <c r="K233" s="11"/>
    </row>
    <row r="234" spans="2:11" s="23" customFormat="1" ht="19.5" customHeight="1" x14ac:dyDescent="0.25">
      <c r="B234" s="10">
        <v>17</v>
      </c>
      <c r="C234" s="11">
        <v>12</v>
      </c>
      <c r="D234" s="18" t="s">
        <v>176</v>
      </c>
      <c r="E234" s="20" t="s">
        <v>171</v>
      </c>
      <c r="F234" s="20" t="s">
        <v>176</v>
      </c>
      <c r="G234" s="21" t="s">
        <v>176</v>
      </c>
      <c r="H234" s="10" t="b">
        <f>EXACT(Table28[[#This Row],[OLD LICK TYPE]],Table28[[#This Row],[NEW LICK TYPE]])</f>
        <v>1</v>
      </c>
      <c r="I234" s="16" t="s">
        <v>135</v>
      </c>
      <c r="J234" s="16" t="s">
        <v>138</v>
      </c>
      <c r="K234" s="11"/>
    </row>
    <row r="235" spans="2:11" s="23" customFormat="1" ht="19.5" hidden="1" customHeight="1" x14ac:dyDescent="0.25">
      <c r="B235" s="10">
        <v>17</v>
      </c>
      <c r="C235" s="11">
        <v>13</v>
      </c>
      <c r="D235" s="18" t="s">
        <v>176</v>
      </c>
      <c r="E235" s="20" t="s">
        <v>191</v>
      </c>
      <c r="F235" s="20" t="s">
        <v>176</v>
      </c>
      <c r="G235" s="21" t="s">
        <v>176</v>
      </c>
      <c r="H235" s="10" t="b">
        <f>EXACT(Table28[[#This Row],[OLD LICK TYPE]],Table28[[#This Row],[NEW LICK TYPE]])</f>
        <v>1</v>
      </c>
      <c r="I235" s="16" t="s">
        <v>148</v>
      </c>
      <c r="J235" s="16" t="s">
        <v>138</v>
      </c>
      <c r="K235" s="11"/>
    </row>
    <row r="236" spans="2:11" s="23" customFormat="1" ht="19.5" customHeight="1" x14ac:dyDescent="0.25">
      <c r="B236" s="10">
        <v>18</v>
      </c>
      <c r="C236" s="11">
        <v>1</v>
      </c>
      <c r="D236" s="18" t="s">
        <v>176</v>
      </c>
      <c r="E236" s="20" t="s">
        <v>153</v>
      </c>
      <c r="F236" s="20" t="s">
        <v>176</v>
      </c>
      <c r="G236" s="21" t="s">
        <v>176</v>
      </c>
      <c r="H236" s="10" t="b">
        <f>EXACT(Table28[[#This Row],[OLD LICK TYPE]],Table28[[#This Row],[NEW LICK TYPE]])</f>
        <v>1</v>
      </c>
      <c r="I236" s="16" t="s">
        <v>135</v>
      </c>
      <c r="J236" s="16" t="s">
        <v>230</v>
      </c>
      <c r="K236" s="11"/>
    </row>
    <row r="237" spans="2:11" s="23" customFormat="1" ht="19.5" hidden="1" customHeight="1" x14ac:dyDescent="0.25">
      <c r="B237" s="10">
        <v>18</v>
      </c>
      <c r="C237" s="11">
        <v>2</v>
      </c>
      <c r="D237" s="18" t="s">
        <v>176</v>
      </c>
      <c r="E237" s="20" t="s">
        <v>161</v>
      </c>
      <c r="F237" s="20" t="s">
        <v>176</v>
      </c>
      <c r="G237" s="21" t="s">
        <v>176</v>
      </c>
      <c r="H237" s="10" t="b">
        <f>EXACT(Table28[[#This Row],[OLD LICK TYPE]],Table28[[#This Row],[NEW LICK TYPE]])</f>
        <v>1</v>
      </c>
      <c r="I237" s="16" t="s">
        <v>148</v>
      </c>
      <c r="J237" s="16" t="s">
        <v>230</v>
      </c>
      <c r="K237" s="11"/>
    </row>
    <row r="238" spans="2:11" s="23" customFormat="1" ht="19.5" hidden="1" customHeight="1" x14ac:dyDescent="0.25">
      <c r="B238" s="10">
        <v>18</v>
      </c>
      <c r="C238" s="11">
        <v>3</v>
      </c>
      <c r="D238" s="18" t="s">
        <v>176</v>
      </c>
      <c r="E238" s="20" t="s">
        <v>229</v>
      </c>
      <c r="F238" s="20" t="s">
        <v>176</v>
      </c>
      <c r="G238" s="21" t="s">
        <v>176</v>
      </c>
      <c r="H238" s="10" t="b">
        <f>EXACT(Table28[[#This Row],[OLD LICK TYPE]],Table28[[#This Row],[NEW LICK TYPE]])</f>
        <v>1</v>
      </c>
      <c r="I238" s="16" t="s">
        <v>148</v>
      </c>
      <c r="J238" s="16" t="s">
        <v>230</v>
      </c>
      <c r="K238" s="11"/>
    </row>
    <row r="239" spans="2:11" s="23" customFormat="1" ht="19.5" hidden="1" customHeight="1" x14ac:dyDescent="0.25">
      <c r="B239" s="10">
        <v>18</v>
      </c>
      <c r="C239" s="11">
        <v>4</v>
      </c>
      <c r="D239" s="18" t="s">
        <v>176</v>
      </c>
      <c r="E239" s="20" t="s">
        <v>157</v>
      </c>
      <c r="F239" s="20" t="s">
        <v>176</v>
      </c>
      <c r="G239" s="21" t="s">
        <v>176</v>
      </c>
      <c r="H239" s="10" t="b">
        <f>EXACT(Table28[[#This Row],[OLD LICK TYPE]],Table28[[#This Row],[NEW LICK TYPE]])</f>
        <v>1</v>
      </c>
      <c r="I239" s="16" t="s">
        <v>148</v>
      </c>
      <c r="J239" s="16" t="s">
        <v>230</v>
      </c>
      <c r="K239" s="11"/>
    </row>
    <row r="240" spans="2:11" s="23" customFormat="1" ht="19.5" hidden="1" customHeight="1" x14ac:dyDescent="0.25">
      <c r="B240" s="10">
        <v>18</v>
      </c>
      <c r="C240" s="11">
        <v>5</v>
      </c>
      <c r="D240" s="18" t="s">
        <v>176</v>
      </c>
      <c r="E240" s="20" t="s">
        <v>145</v>
      </c>
      <c r="F240" s="20" t="s">
        <v>176</v>
      </c>
      <c r="G240" s="21" t="s">
        <v>176</v>
      </c>
      <c r="H240" s="10" t="b">
        <f>EXACT(Table28[[#This Row],[OLD LICK TYPE]],Table28[[#This Row],[NEW LICK TYPE]])</f>
        <v>1</v>
      </c>
      <c r="I240" s="16" t="s">
        <v>148</v>
      </c>
      <c r="J240" s="16" t="s">
        <v>230</v>
      </c>
      <c r="K240" s="11"/>
    </row>
    <row r="241" spans="2:11" s="23" customFormat="1" ht="19.5" hidden="1" customHeight="1" x14ac:dyDescent="0.25">
      <c r="B241" s="10">
        <v>18</v>
      </c>
      <c r="C241" s="11">
        <v>6</v>
      </c>
      <c r="D241" s="18" t="s">
        <v>176</v>
      </c>
      <c r="E241" s="20" t="s">
        <v>162</v>
      </c>
      <c r="F241" s="20" t="s">
        <v>176</v>
      </c>
      <c r="G241" s="21" t="s">
        <v>176</v>
      </c>
      <c r="H241" s="10" t="b">
        <f>EXACT(Table28[[#This Row],[OLD LICK TYPE]],Table28[[#This Row],[NEW LICK TYPE]])</f>
        <v>1</v>
      </c>
      <c r="I241" s="16" t="s">
        <v>148</v>
      </c>
      <c r="J241" s="16" t="s">
        <v>230</v>
      </c>
      <c r="K241" s="11"/>
    </row>
    <row r="242" spans="2:11" s="23" customFormat="1" ht="19.5" hidden="1" customHeight="1" x14ac:dyDescent="0.25">
      <c r="B242" s="10">
        <v>18</v>
      </c>
      <c r="C242" s="11">
        <v>7</v>
      </c>
      <c r="D242" s="18" t="s">
        <v>176</v>
      </c>
      <c r="E242" s="20" t="s">
        <v>137</v>
      </c>
      <c r="F242" s="20" t="s">
        <v>176</v>
      </c>
      <c r="G242" s="21" t="s">
        <v>176</v>
      </c>
      <c r="H242" s="10" t="b">
        <f>EXACT(Table28[[#This Row],[OLD LICK TYPE]],Table28[[#This Row],[NEW LICK TYPE]])</f>
        <v>1</v>
      </c>
      <c r="I242" s="16" t="s">
        <v>148</v>
      </c>
      <c r="J242" s="16" t="s">
        <v>230</v>
      </c>
      <c r="K242" s="11"/>
    </row>
    <row r="243" spans="2:11" s="23" customFormat="1" ht="19.5" hidden="1" customHeight="1" x14ac:dyDescent="0.25">
      <c r="B243" s="10">
        <v>18</v>
      </c>
      <c r="C243" s="11">
        <v>8</v>
      </c>
      <c r="D243" s="18" t="s">
        <v>176</v>
      </c>
      <c r="E243" s="20" t="s">
        <v>167</v>
      </c>
      <c r="F243" s="20" t="s">
        <v>176</v>
      </c>
      <c r="G243" s="21" t="s">
        <v>176</v>
      </c>
      <c r="H243" s="10" t="b">
        <f>EXACT(Table28[[#This Row],[OLD LICK TYPE]],Table28[[#This Row],[NEW LICK TYPE]])</f>
        <v>1</v>
      </c>
      <c r="I243" s="16" t="s">
        <v>148</v>
      </c>
      <c r="J243" s="16" t="s">
        <v>230</v>
      </c>
      <c r="K243" s="11"/>
    </row>
    <row r="244" spans="2:11" s="23" customFormat="1" ht="19.5" hidden="1" customHeight="1" x14ac:dyDescent="0.25">
      <c r="B244" s="10">
        <v>18</v>
      </c>
      <c r="C244" s="11">
        <v>10</v>
      </c>
      <c r="D244" s="18" t="s">
        <v>176</v>
      </c>
      <c r="E244" s="20" t="s">
        <v>169</v>
      </c>
      <c r="F244" s="20" t="s">
        <v>176</v>
      </c>
      <c r="G244" s="21" t="s">
        <v>176</v>
      </c>
      <c r="H244" s="10" t="b">
        <f>EXACT(Table28[[#This Row],[OLD LICK TYPE]],Table28[[#This Row],[NEW LICK TYPE]])</f>
        <v>1</v>
      </c>
      <c r="I244" s="16" t="s">
        <v>148</v>
      </c>
      <c r="J244" s="16" t="s">
        <v>230</v>
      </c>
      <c r="K244" s="11"/>
    </row>
    <row r="245" spans="2:11" s="23" customFormat="1" ht="19.5" hidden="1" customHeight="1" x14ac:dyDescent="0.25">
      <c r="B245" s="10">
        <v>18</v>
      </c>
      <c r="C245" s="11">
        <v>11</v>
      </c>
      <c r="D245" s="18" t="s">
        <v>176</v>
      </c>
      <c r="E245" s="20" t="s">
        <v>226</v>
      </c>
      <c r="F245" s="20" t="s">
        <v>176</v>
      </c>
      <c r="G245" s="21" t="s">
        <v>176</v>
      </c>
      <c r="H245" s="10" t="b">
        <f>EXACT(Table28[[#This Row],[OLD LICK TYPE]],Table28[[#This Row],[NEW LICK TYPE]])</f>
        <v>1</v>
      </c>
      <c r="I245" s="16" t="s">
        <v>148</v>
      </c>
      <c r="J245" s="16" t="s">
        <v>230</v>
      </c>
      <c r="K245" s="11"/>
    </row>
    <row r="246" spans="2:11" s="23" customFormat="1" ht="19.5" customHeight="1" x14ac:dyDescent="0.25">
      <c r="B246" s="10">
        <v>19</v>
      </c>
      <c r="C246" s="11">
        <v>2</v>
      </c>
      <c r="D246" s="18" t="s">
        <v>176</v>
      </c>
      <c r="E246" s="20" t="s">
        <v>225</v>
      </c>
      <c r="F246" s="20" t="s">
        <v>176</v>
      </c>
      <c r="G246" s="21" t="s">
        <v>176</v>
      </c>
      <c r="H246" s="10" t="b">
        <f>EXACT(Table28[[#This Row],[OLD LICK TYPE]],Table28[[#This Row],[NEW LICK TYPE]])</f>
        <v>1</v>
      </c>
      <c r="I246" s="16" t="s">
        <v>135</v>
      </c>
      <c r="J246" s="16" t="s">
        <v>180</v>
      </c>
      <c r="K246" s="11"/>
    </row>
    <row r="247" spans="2:11" s="23" customFormat="1" ht="19.5" customHeight="1" x14ac:dyDescent="0.25">
      <c r="B247" s="10">
        <v>19</v>
      </c>
      <c r="C247" s="11">
        <v>4</v>
      </c>
      <c r="D247" s="18" t="s">
        <v>176</v>
      </c>
      <c r="E247" s="20" t="s">
        <v>184</v>
      </c>
      <c r="F247" s="20" t="s">
        <v>176</v>
      </c>
      <c r="G247" s="21" t="s">
        <v>176</v>
      </c>
      <c r="H247" s="10" t="b">
        <f>EXACT(Table28[[#This Row],[OLD LICK TYPE]],Table28[[#This Row],[NEW LICK TYPE]])</f>
        <v>1</v>
      </c>
      <c r="I247" s="16" t="s">
        <v>135</v>
      </c>
      <c r="J247" s="16" t="s">
        <v>180</v>
      </c>
      <c r="K247" s="11"/>
    </row>
    <row r="248" spans="2:11" s="23" customFormat="1" ht="19.5" customHeight="1" x14ac:dyDescent="0.25">
      <c r="B248" s="10">
        <v>19</v>
      </c>
      <c r="C248" s="11">
        <v>5</v>
      </c>
      <c r="D248" s="18" t="s">
        <v>176</v>
      </c>
      <c r="E248" s="20" t="s">
        <v>137</v>
      </c>
      <c r="F248" s="20" t="s">
        <v>176</v>
      </c>
      <c r="G248" s="21" t="s">
        <v>176</v>
      </c>
      <c r="H248" s="10" t="b">
        <f>EXACT(Table28[[#This Row],[OLD LICK TYPE]],Table28[[#This Row],[NEW LICK TYPE]])</f>
        <v>1</v>
      </c>
      <c r="I248" s="16" t="s">
        <v>135</v>
      </c>
      <c r="J248" s="16" t="s">
        <v>180</v>
      </c>
      <c r="K248" s="11"/>
    </row>
    <row r="249" spans="2:11" s="23" customFormat="1" ht="19.5" customHeight="1" x14ac:dyDescent="0.25">
      <c r="B249" s="10">
        <v>19</v>
      </c>
      <c r="C249" s="11">
        <v>6</v>
      </c>
      <c r="D249" s="18" t="s">
        <v>176</v>
      </c>
      <c r="E249" s="20" t="s">
        <v>150</v>
      </c>
      <c r="F249" s="20" t="s">
        <v>176</v>
      </c>
      <c r="G249" s="21" t="s">
        <v>176</v>
      </c>
      <c r="H249" s="10" t="b">
        <f>EXACT(Table28[[#This Row],[OLD LICK TYPE]],Table28[[#This Row],[NEW LICK TYPE]])</f>
        <v>1</v>
      </c>
      <c r="I249" s="16" t="s">
        <v>135</v>
      </c>
      <c r="J249" s="16" t="s">
        <v>180</v>
      </c>
      <c r="K249" s="11"/>
    </row>
    <row r="250" spans="2:11" s="23" customFormat="1" ht="19.5" hidden="1" customHeight="1" x14ac:dyDescent="0.25">
      <c r="B250" s="10">
        <v>19</v>
      </c>
      <c r="C250" s="11">
        <v>7</v>
      </c>
      <c r="D250" s="18" t="s">
        <v>176</v>
      </c>
      <c r="E250" s="20" t="s">
        <v>218</v>
      </c>
      <c r="F250" s="20" t="s">
        <v>176</v>
      </c>
      <c r="G250" s="21" t="s">
        <v>176</v>
      </c>
      <c r="H250" s="10" t="b">
        <f>EXACT(Table28[[#This Row],[OLD LICK TYPE]],Table28[[#This Row],[NEW LICK TYPE]])</f>
        <v>1</v>
      </c>
      <c r="I250" s="16" t="s">
        <v>148</v>
      </c>
      <c r="J250" s="16" t="s">
        <v>180</v>
      </c>
      <c r="K250" s="11"/>
    </row>
    <row r="251" spans="2:11" s="23" customFormat="1" ht="19.5" hidden="1" customHeight="1" x14ac:dyDescent="0.25">
      <c r="B251" s="10">
        <v>19</v>
      </c>
      <c r="C251" s="11">
        <v>8</v>
      </c>
      <c r="D251" s="18" t="s">
        <v>176</v>
      </c>
      <c r="E251" s="20" t="s">
        <v>231</v>
      </c>
      <c r="F251" s="20" t="s">
        <v>176</v>
      </c>
      <c r="G251" s="21" t="s">
        <v>176</v>
      </c>
      <c r="H251" s="10" t="b">
        <f>EXACT(Table28[[#This Row],[OLD LICK TYPE]],Table28[[#This Row],[NEW LICK TYPE]])</f>
        <v>1</v>
      </c>
      <c r="I251" s="16" t="s">
        <v>148</v>
      </c>
      <c r="J251" s="16" t="s">
        <v>180</v>
      </c>
      <c r="K251" s="11"/>
    </row>
    <row r="252" spans="2:11" s="23" customFormat="1" ht="19.5" customHeight="1" x14ac:dyDescent="0.25">
      <c r="B252" s="10">
        <v>19</v>
      </c>
      <c r="C252" s="11">
        <v>10</v>
      </c>
      <c r="D252" s="18" t="s">
        <v>176</v>
      </c>
      <c r="E252" s="20" t="s">
        <v>187</v>
      </c>
      <c r="F252" s="20" t="s">
        <v>176</v>
      </c>
      <c r="G252" s="21" t="s">
        <v>176</v>
      </c>
      <c r="H252" s="10" t="b">
        <f>EXACT(Table28[[#This Row],[OLD LICK TYPE]],Table28[[#This Row],[NEW LICK TYPE]])</f>
        <v>1</v>
      </c>
      <c r="I252" s="16" t="s">
        <v>135</v>
      </c>
      <c r="J252" s="16" t="s">
        <v>180</v>
      </c>
      <c r="K252" s="11"/>
    </row>
    <row r="253" spans="2:11" s="23" customFormat="1" ht="19.5" customHeight="1" x14ac:dyDescent="0.25">
      <c r="B253" s="10">
        <v>19</v>
      </c>
      <c r="C253" s="11">
        <v>11</v>
      </c>
      <c r="D253" s="18" t="s">
        <v>176</v>
      </c>
      <c r="E253" s="20" t="s">
        <v>143</v>
      </c>
      <c r="F253" s="20" t="s">
        <v>176</v>
      </c>
      <c r="G253" s="21" t="s">
        <v>176</v>
      </c>
      <c r="H253" s="10" t="b">
        <f>EXACT(Table28[[#This Row],[OLD LICK TYPE]],Table28[[#This Row],[NEW LICK TYPE]])</f>
        <v>1</v>
      </c>
      <c r="I253" s="16" t="s">
        <v>135</v>
      </c>
      <c r="J253" s="16" t="s">
        <v>180</v>
      </c>
      <c r="K253" s="11"/>
    </row>
    <row r="254" spans="2:11" s="23" customFormat="1" ht="19.5" customHeight="1" x14ac:dyDescent="0.25">
      <c r="B254" s="10">
        <v>20</v>
      </c>
      <c r="C254" s="11">
        <v>2</v>
      </c>
      <c r="D254" s="18" t="s">
        <v>176</v>
      </c>
      <c r="E254" s="20" t="s">
        <v>225</v>
      </c>
      <c r="F254" s="20" t="s">
        <v>176</v>
      </c>
      <c r="G254" s="21" t="s">
        <v>176</v>
      </c>
      <c r="H254" s="10" t="b">
        <f>EXACT(Table28[[#This Row],[OLD LICK TYPE]],Table28[[#This Row],[NEW LICK TYPE]])</f>
        <v>1</v>
      </c>
      <c r="I254" s="16" t="s">
        <v>135</v>
      </c>
      <c r="J254" s="16" t="s">
        <v>151</v>
      </c>
      <c r="K254" s="11"/>
    </row>
    <row r="255" spans="2:11" s="23" customFormat="1" ht="19.5" customHeight="1" x14ac:dyDescent="0.25">
      <c r="B255" s="10">
        <v>21</v>
      </c>
      <c r="C255" s="11">
        <v>1</v>
      </c>
      <c r="D255" s="18" t="s">
        <v>176</v>
      </c>
      <c r="E255" s="20" t="s">
        <v>153</v>
      </c>
      <c r="F255" s="20" t="s">
        <v>176</v>
      </c>
      <c r="G255" s="21" t="s">
        <v>176</v>
      </c>
      <c r="H255" s="10" t="b">
        <f>EXACT(Table28[[#This Row],[OLD LICK TYPE]],Table28[[#This Row],[NEW LICK TYPE]])</f>
        <v>1</v>
      </c>
      <c r="I255" s="16" t="s">
        <v>135</v>
      </c>
      <c r="J255" s="16" t="s">
        <v>182</v>
      </c>
      <c r="K255" s="11"/>
    </row>
    <row r="256" spans="2:11" s="23" customFormat="1" ht="19.5" customHeight="1" x14ac:dyDescent="0.25">
      <c r="B256" s="10">
        <v>21</v>
      </c>
      <c r="C256" s="11">
        <v>2</v>
      </c>
      <c r="D256" s="18" t="s">
        <v>176</v>
      </c>
      <c r="E256" s="20" t="s">
        <v>225</v>
      </c>
      <c r="F256" s="20" t="s">
        <v>176</v>
      </c>
      <c r="G256" s="21" t="s">
        <v>176</v>
      </c>
      <c r="H256" s="10" t="b">
        <f>EXACT(Table28[[#This Row],[OLD LICK TYPE]],Table28[[#This Row],[NEW LICK TYPE]])</f>
        <v>1</v>
      </c>
      <c r="I256" s="16" t="s">
        <v>135</v>
      </c>
      <c r="J256" s="16" t="s">
        <v>182</v>
      </c>
      <c r="K256" s="11"/>
    </row>
    <row r="257" spans="2:11" s="23" customFormat="1" ht="19.5" customHeight="1" x14ac:dyDescent="0.25">
      <c r="B257" s="10">
        <v>21</v>
      </c>
      <c r="C257" s="11">
        <v>5</v>
      </c>
      <c r="D257" s="18" t="s">
        <v>176</v>
      </c>
      <c r="E257" s="20" t="s">
        <v>137</v>
      </c>
      <c r="F257" s="20" t="s">
        <v>176</v>
      </c>
      <c r="G257" s="21" t="s">
        <v>176</v>
      </c>
      <c r="H257" s="10" t="b">
        <f>EXACT(Table28[[#This Row],[OLD LICK TYPE]],Table28[[#This Row],[NEW LICK TYPE]])</f>
        <v>1</v>
      </c>
      <c r="I257" s="16" t="s">
        <v>135</v>
      </c>
      <c r="J257" s="16" t="s">
        <v>182</v>
      </c>
      <c r="K257" s="11"/>
    </row>
    <row r="258" spans="2:11" s="23" customFormat="1" ht="19.5" customHeight="1" x14ac:dyDescent="0.25">
      <c r="B258" s="10">
        <v>21</v>
      </c>
      <c r="C258" s="11">
        <v>6</v>
      </c>
      <c r="D258" s="18" t="s">
        <v>176</v>
      </c>
      <c r="E258" s="20" t="s">
        <v>165</v>
      </c>
      <c r="F258" s="20" t="s">
        <v>176</v>
      </c>
      <c r="G258" s="21" t="s">
        <v>176</v>
      </c>
      <c r="H258" s="10" t="b">
        <f>EXACT(Table28[[#This Row],[OLD LICK TYPE]],Table28[[#This Row],[NEW LICK TYPE]])</f>
        <v>1</v>
      </c>
      <c r="I258" s="16" t="s">
        <v>135</v>
      </c>
      <c r="J258" s="16" t="s">
        <v>182</v>
      </c>
      <c r="K258" s="11"/>
    </row>
    <row r="259" spans="2:11" s="23" customFormat="1" ht="19.5" customHeight="1" x14ac:dyDescent="0.25">
      <c r="B259" s="10">
        <v>21</v>
      </c>
      <c r="C259" s="11">
        <v>9</v>
      </c>
      <c r="D259" s="18" t="s">
        <v>176</v>
      </c>
      <c r="E259" s="20" t="s">
        <v>168</v>
      </c>
      <c r="F259" s="20" t="s">
        <v>176</v>
      </c>
      <c r="G259" s="21" t="s">
        <v>176</v>
      </c>
      <c r="H259" s="10" t="b">
        <f>EXACT(Table28[[#This Row],[OLD LICK TYPE]],Table28[[#This Row],[NEW LICK TYPE]])</f>
        <v>1</v>
      </c>
      <c r="I259" s="16" t="s">
        <v>135</v>
      </c>
      <c r="J259" s="16" t="s">
        <v>182</v>
      </c>
      <c r="K259" s="11"/>
    </row>
    <row r="260" spans="2:11" s="23" customFormat="1" ht="19.5" customHeight="1" x14ac:dyDescent="0.25">
      <c r="B260" s="10">
        <v>22</v>
      </c>
      <c r="C260" s="11">
        <v>1</v>
      </c>
      <c r="D260" s="18" t="s">
        <v>176</v>
      </c>
      <c r="E260" s="20" t="s">
        <v>161</v>
      </c>
      <c r="F260" s="20" t="s">
        <v>176</v>
      </c>
      <c r="G260" s="21" t="s">
        <v>176</v>
      </c>
      <c r="H260" s="10" t="b">
        <f>EXACT(Table28[[#This Row],[OLD LICK TYPE]],Table28[[#This Row],[NEW LICK TYPE]])</f>
        <v>1</v>
      </c>
      <c r="I260" s="16" t="s">
        <v>135</v>
      </c>
      <c r="J260" s="16" t="s">
        <v>152</v>
      </c>
      <c r="K260" s="11"/>
    </row>
    <row r="261" spans="2:11" s="23" customFormat="1" ht="19.5" customHeight="1" x14ac:dyDescent="0.25">
      <c r="B261" s="10">
        <v>22</v>
      </c>
      <c r="C261" s="11">
        <v>6</v>
      </c>
      <c r="D261" s="18" t="s">
        <v>176</v>
      </c>
      <c r="E261" s="20" t="s">
        <v>137</v>
      </c>
      <c r="F261" s="20" t="s">
        <v>176</v>
      </c>
      <c r="G261" s="21" t="s">
        <v>176</v>
      </c>
      <c r="H261" s="10" t="b">
        <f>EXACT(Table28[[#This Row],[OLD LICK TYPE]],Table28[[#This Row],[NEW LICK TYPE]])</f>
        <v>1</v>
      </c>
      <c r="I261" s="16" t="s">
        <v>135</v>
      </c>
      <c r="J261" s="16" t="s">
        <v>152</v>
      </c>
      <c r="K261" s="11"/>
    </row>
    <row r="262" spans="2:11" s="17" customFormat="1" ht="19.5" customHeight="1" x14ac:dyDescent="0.25">
      <c r="B262" s="10">
        <v>22</v>
      </c>
      <c r="C262" s="11">
        <v>14</v>
      </c>
      <c r="D262" s="18" t="s">
        <v>176</v>
      </c>
      <c r="E262" s="20" t="s">
        <v>191</v>
      </c>
      <c r="F262" s="20" t="s">
        <v>176</v>
      </c>
      <c r="G262" s="21" t="s">
        <v>176</v>
      </c>
      <c r="H262" s="10" t="b">
        <f>EXACT(Table28[[#This Row],[OLD LICK TYPE]],Table28[[#This Row],[NEW LICK TYPE]])</f>
        <v>1</v>
      </c>
      <c r="I262" s="16" t="s">
        <v>135</v>
      </c>
      <c r="J262" s="16" t="s">
        <v>152</v>
      </c>
      <c r="K262" s="11"/>
    </row>
    <row r="263" spans="2:11" s="17" customFormat="1" ht="19.5" customHeight="1" x14ac:dyDescent="0.25">
      <c r="B263" s="10">
        <v>23</v>
      </c>
      <c r="C263" s="11">
        <v>2</v>
      </c>
      <c r="D263" s="18" t="s">
        <v>176</v>
      </c>
      <c r="E263" s="20" t="s">
        <v>225</v>
      </c>
      <c r="F263" s="20" t="s">
        <v>176</v>
      </c>
      <c r="G263" s="21" t="s">
        <v>176</v>
      </c>
      <c r="H263" s="10" t="b">
        <f>EXACT(Table28[[#This Row],[OLD LICK TYPE]],Table28[[#This Row],[NEW LICK TYPE]])</f>
        <v>1</v>
      </c>
      <c r="I263" s="16" t="s">
        <v>135</v>
      </c>
      <c r="J263" s="16" t="s">
        <v>188</v>
      </c>
      <c r="K263" s="11"/>
    </row>
    <row r="264" spans="2:11" s="17" customFormat="1" ht="19.5" customHeight="1" x14ac:dyDescent="0.25">
      <c r="B264" s="10">
        <v>23</v>
      </c>
      <c r="C264" s="11">
        <v>4</v>
      </c>
      <c r="D264" s="18" t="s">
        <v>176</v>
      </c>
      <c r="E264" s="20" t="s">
        <v>163</v>
      </c>
      <c r="F264" s="20" t="s">
        <v>176</v>
      </c>
      <c r="G264" s="21" t="s">
        <v>176</v>
      </c>
      <c r="H264" s="10" t="b">
        <f>EXACT(Table28[[#This Row],[OLD LICK TYPE]],Table28[[#This Row],[NEW LICK TYPE]])</f>
        <v>1</v>
      </c>
      <c r="I264" s="16" t="s">
        <v>135</v>
      </c>
      <c r="J264" s="16" t="s">
        <v>188</v>
      </c>
      <c r="K264" s="11"/>
    </row>
    <row r="265" spans="2:11" s="17" customFormat="1" ht="19.5" customHeight="1" x14ac:dyDescent="0.25">
      <c r="B265" s="10">
        <v>23</v>
      </c>
      <c r="C265" s="11">
        <v>5</v>
      </c>
      <c r="D265" s="18" t="s">
        <v>176</v>
      </c>
      <c r="E265" s="20" t="s">
        <v>183</v>
      </c>
      <c r="F265" s="20" t="s">
        <v>176</v>
      </c>
      <c r="G265" s="21" t="s">
        <v>176</v>
      </c>
      <c r="H265" s="10" t="b">
        <f>EXACT(Table28[[#This Row],[OLD LICK TYPE]],Table28[[#This Row],[NEW LICK TYPE]])</f>
        <v>1</v>
      </c>
      <c r="I265" s="16" t="s">
        <v>135</v>
      </c>
      <c r="J265" s="16" t="s">
        <v>188</v>
      </c>
      <c r="K265" s="11"/>
    </row>
    <row r="266" spans="2:11" s="17" customFormat="1" ht="19.5" hidden="1" customHeight="1" x14ac:dyDescent="0.25">
      <c r="B266" s="10">
        <v>23</v>
      </c>
      <c r="C266" s="11">
        <v>6</v>
      </c>
      <c r="D266" s="18" t="s">
        <v>176</v>
      </c>
      <c r="E266" s="20" t="s">
        <v>232</v>
      </c>
      <c r="F266" s="20" t="s">
        <v>176</v>
      </c>
      <c r="G266" s="21" t="s">
        <v>176</v>
      </c>
      <c r="H266" s="10" t="b">
        <f>EXACT(Table28[[#This Row],[OLD LICK TYPE]],Table28[[#This Row],[NEW LICK TYPE]])</f>
        <v>1</v>
      </c>
      <c r="I266" s="16" t="s">
        <v>148</v>
      </c>
      <c r="J266" s="16" t="s">
        <v>188</v>
      </c>
      <c r="K266" s="11"/>
    </row>
    <row r="267" spans="2:11" s="17" customFormat="1" ht="19.5" customHeight="1" x14ac:dyDescent="0.25">
      <c r="B267" s="10">
        <v>23</v>
      </c>
      <c r="C267" s="11">
        <v>12</v>
      </c>
      <c r="D267" s="18" t="s">
        <v>176</v>
      </c>
      <c r="E267" s="20" t="s">
        <v>191</v>
      </c>
      <c r="F267" s="20" t="s">
        <v>176</v>
      </c>
      <c r="G267" s="21" t="s">
        <v>176</v>
      </c>
      <c r="H267" s="10" t="b">
        <f>EXACT(Table28[[#This Row],[OLD LICK TYPE]],Table28[[#This Row],[NEW LICK TYPE]])</f>
        <v>1</v>
      </c>
      <c r="I267" s="16" t="s">
        <v>135</v>
      </c>
      <c r="J267" s="16" t="s">
        <v>188</v>
      </c>
      <c r="K267" s="11"/>
    </row>
    <row r="268" spans="2:11" s="17" customFormat="1" ht="19.5" hidden="1" customHeight="1" x14ac:dyDescent="0.25">
      <c r="B268" s="10">
        <v>23</v>
      </c>
      <c r="C268" s="11">
        <v>13</v>
      </c>
      <c r="D268" s="18" t="s">
        <v>176</v>
      </c>
      <c r="E268" s="20" t="s">
        <v>227</v>
      </c>
      <c r="F268" s="20" t="s">
        <v>176</v>
      </c>
      <c r="G268" s="21" t="s">
        <v>176</v>
      </c>
      <c r="H268" s="10" t="b">
        <f>EXACT(Table28[[#This Row],[OLD LICK TYPE]],Table28[[#This Row],[NEW LICK TYPE]])</f>
        <v>1</v>
      </c>
      <c r="I268" s="16" t="s">
        <v>148</v>
      </c>
      <c r="J268" s="16" t="s">
        <v>188</v>
      </c>
      <c r="K268" s="11"/>
    </row>
    <row r="269" spans="2:11" s="17" customFormat="1" ht="19.5" customHeight="1" x14ac:dyDescent="0.25">
      <c r="B269" s="10">
        <v>23</v>
      </c>
      <c r="C269" s="11">
        <v>14</v>
      </c>
      <c r="D269" s="18" t="s">
        <v>176</v>
      </c>
      <c r="E269" s="20" t="s">
        <v>233</v>
      </c>
      <c r="F269" s="20" t="s">
        <v>176</v>
      </c>
      <c r="G269" s="21" t="s">
        <v>176</v>
      </c>
      <c r="H269" s="10" t="b">
        <f>EXACT(Table28[[#This Row],[OLD LICK TYPE]],Table28[[#This Row],[NEW LICK TYPE]])</f>
        <v>1</v>
      </c>
      <c r="I269" s="16" t="s">
        <v>135</v>
      </c>
      <c r="J269" s="16" t="s">
        <v>188</v>
      </c>
      <c r="K269" s="11"/>
    </row>
    <row r="270" spans="2:11" s="17" customFormat="1" ht="19.5" customHeight="1" x14ac:dyDescent="0.25">
      <c r="B270" s="10">
        <v>23</v>
      </c>
      <c r="C270" s="11">
        <v>16</v>
      </c>
      <c r="D270" s="18" t="s">
        <v>176</v>
      </c>
      <c r="E270" s="20" t="s">
        <v>172</v>
      </c>
      <c r="F270" s="20" t="s">
        <v>176</v>
      </c>
      <c r="G270" s="21" t="s">
        <v>176</v>
      </c>
      <c r="H270" s="10" t="b">
        <f>EXACT(Table28[[#This Row],[OLD LICK TYPE]],Table28[[#This Row],[NEW LICK TYPE]])</f>
        <v>1</v>
      </c>
      <c r="I270" s="16" t="s">
        <v>135</v>
      </c>
      <c r="J270" s="16" t="s">
        <v>188</v>
      </c>
      <c r="K270" s="11"/>
    </row>
    <row r="271" spans="2:11" s="17" customFormat="1" ht="19.5" customHeight="1" x14ac:dyDescent="0.25">
      <c r="B271" s="10">
        <v>24</v>
      </c>
      <c r="C271" s="11">
        <v>3</v>
      </c>
      <c r="D271" s="18" t="s">
        <v>176</v>
      </c>
      <c r="E271" s="20" t="s">
        <v>183</v>
      </c>
      <c r="F271" s="20" t="s">
        <v>176</v>
      </c>
      <c r="G271" s="21" t="s">
        <v>176</v>
      </c>
      <c r="H271" s="10" t="b">
        <f>EXACT(Table28[[#This Row],[OLD LICK TYPE]],Table28[[#This Row],[NEW LICK TYPE]])</f>
        <v>1</v>
      </c>
      <c r="I271" s="16" t="s">
        <v>135</v>
      </c>
      <c r="J271" s="16" t="s">
        <v>166</v>
      </c>
      <c r="K271" s="11"/>
    </row>
    <row r="272" spans="2:11" s="17" customFormat="1" ht="19.5" hidden="1" customHeight="1" x14ac:dyDescent="0.25">
      <c r="B272" s="10">
        <v>24</v>
      </c>
      <c r="C272" s="11">
        <v>7</v>
      </c>
      <c r="D272" s="18" t="s">
        <v>176</v>
      </c>
      <c r="E272" s="20" t="s">
        <v>143</v>
      </c>
      <c r="F272" s="20" t="s">
        <v>176</v>
      </c>
      <c r="G272" s="21" t="s">
        <v>176</v>
      </c>
      <c r="H272" s="10" t="b">
        <f>EXACT(Table28[[#This Row],[OLD LICK TYPE]],Table28[[#This Row],[NEW LICK TYPE]])</f>
        <v>1</v>
      </c>
      <c r="I272" s="16" t="s">
        <v>148</v>
      </c>
      <c r="J272" s="16" t="s">
        <v>166</v>
      </c>
      <c r="K272" s="11"/>
    </row>
    <row r="273" spans="2:11" s="17" customFormat="1" ht="19.5" hidden="1" customHeight="1" x14ac:dyDescent="0.25">
      <c r="B273" s="10">
        <v>3</v>
      </c>
      <c r="C273" s="11">
        <v>12</v>
      </c>
      <c r="D273" s="18" t="s">
        <v>176</v>
      </c>
      <c r="E273" s="20" t="s">
        <v>197</v>
      </c>
      <c r="F273" s="20" t="s">
        <v>176</v>
      </c>
      <c r="G273" s="21" t="s">
        <v>154</v>
      </c>
      <c r="H273" s="10" t="b">
        <f>EXACT(Table28[[#This Row],[OLD LICK TYPE]],Table28[[#This Row],[NEW LICK TYPE]])</f>
        <v>0</v>
      </c>
      <c r="I273" s="16" t="s">
        <v>148</v>
      </c>
      <c r="J273" s="16" t="s">
        <v>149</v>
      </c>
      <c r="K273" s="11"/>
    </row>
    <row r="274" spans="2:11" s="17" customFormat="1" ht="19.5" hidden="1" customHeight="1" x14ac:dyDescent="0.25">
      <c r="B274" s="10">
        <v>9</v>
      </c>
      <c r="C274" s="11">
        <v>2</v>
      </c>
      <c r="D274" s="18" t="s">
        <v>176</v>
      </c>
      <c r="E274" s="20" t="s">
        <v>147</v>
      </c>
      <c r="F274" s="20" t="s">
        <v>176</v>
      </c>
      <c r="G274" s="21" t="s">
        <v>154</v>
      </c>
      <c r="H274" s="10" t="b">
        <f>EXACT(Table28[[#This Row],[OLD LICK TYPE]],Table28[[#This Row],[NEW LICK TYPE]])</f>
        <v>0</v>
      </c>
      <c r="I274" s="16" t="s">
        <v>148</v>
      </c>
      <c r="J274" s="16" t="s">
        <v>213</v>
      </c>
      <c r="K274" s="11"/>
    </row>
    <row r="275" spans="2:11" s="17" customFormat="1" ht="19.5" customHeight="1" x14ac:dyDescent="0.25">
      <c r="B275" s="10">
        <v>15</v>
      </c>
      <c r="C275" s="11">
        <v>3</v>
      </c>
      <c r="D275" s="18" t="s">
        <v>176</v>
      </c>
      <c r="E275" s="20" t="s">
        <v>137</v>
      </c>
      <c r="F275" s="20" t="s">
        <v>176</v>
      </c>
      <c r="G275" s="21" t="s">
        <v>154</v>
      </c>
      <c r="H275" s="10" t="b">
        <f>EXACT(Table28[[#This Row],[OLD LICK TYPE]],Table28[[#This Row],[NEW LICK TYPE]])</f>
        <v>0</v>
      </c>
      <c r="I275" s="16" t="s">
        <v>135</v>
      </c>
      <c r="J275" s="16" t="s">
        <v>179</v>
      </c>
      <c r="K275" s="11"/>
    </row>
    <row r="276" spans="2:11" s="17" customFormat="1" ht="19.5" hidden="1" customHeight="1" x14ac:dyDescent="0.25">
      <c r="B276" s="10">
        <v>16</v>
      </c>
      <c r="C276" s="11">
        <v>6</v>
      </c>
      <c r="D276" s="18" t="s">
        <v>176</v>
      </c>
      <c r="E276" s="20" t="s">
        <v>226</v>
      </c>
      <c r="F276" s="20" t="s">
        <v>176</v>
      </c>
      <c r="G276" s="21" t="s">
        <v>154</v>
      </c>
      <c r="H276" s="10" t="b">
        <f>EXACT(Table28[[#This Row],[OLD LICK TYPE]],Table28[[#This Row],[NEW LICK TYPE]])</f>
        <v>0</v>
      </c>
      <c r="I276" s="16" t="s">
        <v>148</v>
      </c>
      <c r="J276" s="16" t="s">
        <v>201</v>
      </c>
      <c r="K276" s="11"/>
    </row>
    <row r="277" spans="2:11" s="17" customFormat="1" ht="19.5" hidden="1" customHeight="1" x14ac:dyDescent="0.25">
      <c r="B277" s="10">
        <v>18</v>
      </c>
      <c r="C277" s="11">
        <v>9</v>
      </c>
      <c r="D277" s="18" t="s">
        <v>176</v>
      </c>
      <c r="E277" s="20" t="s">
        <v>143</v>
      </c>
      <c r="F277" s="20" t="s">
        <v>176</v>
      </c>
      <c r="G277" s="21" t="s">
        <v>154</v>
      </c>
      <c r="H277" s="10" t="b">
        <f>EXACT(Table28[[#This Row],[OLD LICK TYPE]],Table28[[#This Row],[NEW LICK TYPE]])</f>
        <v>0</v>
      </c>
      <c r="I277" s="16" t="s">
        <v>148</v>
      </c>
      <c r="J277" s="16" t="s">
        <v>230</v>
      </c>
      <c r="K277" s="11"/>
    </row>
    <row r="278" spans="2:11" s="17" customFormat="1" ht="19.5" customHeight="1" x14ac:dyDescent="0.25">
      <c r="B278" s="10">
        <v>21</v>
      </c>
      <c r="C278" s="11">
        <v>7</v>
      </c>
      <c r="D278" s="18" t="s">
        <v>176</v>
      </c>
      <c r="E278" s="20" t="s">
        <v>189</v>
      </c>
      <c r="F278" s="20" t="s">
        <v>176</v>
      </c>
      <c r="G278" s="21" t="s">
        <v>154</v>
      </c>
      <c r="H278" s="10" t="b">
        <f>EXACT(Table28[[#This Row],[OLD LICK TYPE]],Table28[[#This Row],[NEW LICK TYPE]])</f>
        <v>0</v>
      </c>
      <c r="I278" s="16" t="s">
        <v>135</v>
      </c>
      <c r="J278" s="16" t="s">
        <v>182</v>
      </c>
      <c r="K278" s="11"/>
    </row>
    <row r="279" spans="2:11" s="17" customFormat="1" ht="19.5" customHeight="1" x14ac:dyDescent="0.25">
      <c r="B279" s="10">
        <v>24</v>
      </c>
      <c r="C279" s="11">
        <v>8</v>
      </c>
      <c r="D279" s="18" t="s">
        <v>176</v>
      </c>
      <c r="E279" s="20" t="s">
        <v>139</v>
      </c>
      <c r="F279" s="20" t="s">
        <v>176</v>
      </c>
      <c r="G279" s="21" t="s">
        <v>154</v>
      </c>
      <c r="H279" s="10" t="b">
        <f>EXACT(Table28[[#This Row],[OLD LICK TYPE]],Table28[[#This Row],[NEW LICK TYPE]])</f>
        <v>0</v>
      </c>
      <c r="I279" s="16" t="s">
        <v>135</v>
      </c>
      <c r="J279" s="16" t="s">
        <v>166</v>
      </c>
      <c r="K279" s="11"/>
    </row>
    <row r="280" spans="2:11" s="17" customFormat="1" ht="19.5" customHeight="1" x14ac:dyDescent="0.25">
      <c r="B280" s="10">
        <v>1</v>
      </c>
      <c r="C280" s="11">
        <v>4</v>
      </c>
      <c r="D280" s="18" t="s">
        <v>176</v>
      </c>
      <c r="E280" s="20" t="s">
        <v>133</v>
      </c>
      <c r="F280" s="20" t="s">
        <v>195</v>
      </c>
      <c r="G280" s="21" t="s">
        <v>134</v>
      </c>
      <c r="H280" s="10" t="b">
        <f>EXACT(Table28[[#This Row],[OLD LICK TYPE]],Table28[[#This Row],[NEW LICK TYPE]])</f>
        <v>0</v>
      </c>
      <c r="I280" s="16" t="s">
        <v>135</v>
      </c>
      <c r="J280" s="26" t="s">
        <v>142</v>
      </c>
      <c r="K280" s="11"/>
    </row>
    <row r="281" spans="2:11" s="17" customFormat="1" ht="19.5" hidden="1" customHeight="1" x14ac:dyDescent="0.25">
      <c r="B281" s="10">
        <v>1</v>
      </c>
      <c r="C281" s="11">
        <v>7</v>
      </c>
      <c r="D281" s="18" t="s">
        <v>176</v>
      </c>
      <c r="E281" s="20" t="s">
        <v>215</v>
      </c>
      <c r="F281" s="20" t="s">
        <v>195</v>
      </c>
      <c r="G281" s="21" t="s">
        <v>134</v>
      </c>
      <c r="H281" s="10" t="b">
        <f>EXACT(Table28[[#This Row],[OLD LICK TYPE]],Table28[[#This Row],[NEW LICK TYPE]])</f>
        <v>0</v>
      </c>
      <c r="I281" s="16" t="s">
        <v>148</v>
      </c>
      <c r="J281" s="16" t="s">
        <v>142</v>
      </c>
      <c r="K281" s="11"/>
    </row>
    <row r="282" spans="2:11" s="17" customFormat="1" ht="19.5" customHeight="1" x14ac:dyDescent="0.25">
      <c r="B282" s="10">
        <v>1</v>
      </c>
      <c r="C282" s="11">
        <v>8</v>
      </c>
      <c r="D282" s="18" t="s">
        <v>176</v>
      </c>
      <c r="E282" s="20" t="s">
        <v>202</v>
      </c>
      <c r="F282" s="20" t="s">
        <v>195</v>
      </c>
      <c r="G282" s="21" t="s">
        <v>134</v>
      </c>
      <c r="H282" s="10" t="b">
        <f>EXACT(Table28[[#This Row],[OLD LICK TYPE]],Table28[[#This Row],[NEW LICK TYPE]])</f>
        <v>0</v>
      </c>
      <c r="I282" s="16" t="s">
        <v>135</v>
      </c>
      <c r="J282" s="26" t="s">
        <v>142</v>
      </c>
      <c r="K282" s="11"/>
    </row>
    <row r="283" spans="2:11" s="17" customFormat="1" ht="19.5" customHeight="1" x14ac:dyDescent="0.25">
      <c r="B283" s="10">
        <v>1</v>
      </c>
      <c r="C283" s="11">
        <v>9</v>
      </c>
      <c r="D283" s="18" t="s">
        <v>176</v>
      </c>
      <c r="E283" s="20" t="s">
        <v>221</v>
      </c>
      <c r="F283" s="20" t="s">
        <v>195</v>
      </c>
      <c r="G283" s="21" t="s">
        <v>134</v>
      </c>
      <c r="H283" s="10" t="b">
        <f>EXACT(Table28[[#This Row],[OLD LICK TYPE]],Table28[[#This Row],[NEW LICK TYPE]])</f>
        <v>0</v>
      </c>
      <c r="I283" s="16" t="s">
        <v>135</v>
      </c>
      <c r="J283" s="26" t="s">
        <v>142</v>
      </c>
      <c r="K283" s="11"/>
    </row>
    <row r="284" spans="2:11" s="17" customFormat="1" ht="19.5" hidden="1" customHeight="1" x14ac:dyDescent="0.25">
      <c r="B284" s="10">
        <v>1</v>
      </c>
      <c r="C284" s="11">
        <v>17</v>
      </c>
      <c r="D284" s="18" t="s">
        <v>176</v>
      </c>
      <c r="E284" s="20" t="s">
        <v>177</v>
      </c>
      <c r="F284" s="20" t="s">
        <v>195</v>
      </c>
      <c r="G284" s="21" t="s">
        <v>134</v>
      </c>
      <c r="H284" s="10" t="b">
        <f>EXACT(Table28[[#This Row],[OLD LICK TYPE]],Table28[[#This Row],[NEW LICK TYPE]])</f>
        <v>0</v>
      </c>
      <c r="I284" s="16" t="s">
        <v>148</v>
      </c>
      <c r="J284" s="16" t="s">
        <v>142</v>
      </c>
      <c r="K284" s="11"/>
    </row>
    <row r="285" spans="2:11" s="17" customFormat="1" ht="19.5" hidden="1" customHeight="1" x14ac:dyDescent="0.25">
      <c r="B285" s="10">
        <v>3</v>
      </c>
      <c r="C285" s="11">
        <v>14</v>
      </c>
      <c r="D285" s="18" t="s">
        <v>176</v>
      </c>
      <c r="E285" s="20" t="s">
        <v>234</v>
      </c>
      <c r="F285" s="20" t="s">
        <v>195</v>
      </c>
      <c r="G285" s="21" t="s">
        <v>134</v>
      </c>
      <c r="H285" s="10" t="b">
        <f>EXACT(Table28[[#This Row],[OLD LICK TYPE]],Table28[[#This Row],[NEW LICK TYPE]])</f>
        <v>0</v>
      </c>
      <c r="I285" s="16" t="s">
        <v>148</v>
      </c>
      <c r="J285" s="16" t="s">
        <v>149</v>
      </c>
      <c r="K285" s="11"/>
    </row>
    <row r="286" spans="2:11" s="17" customFormat="1" ht="19.5" customHeight="1" x14ac:dyDescent="0.25">
      <c r="B286" s="10">
        <v>6</v>
      </c>
      <c r="C286" s="11">
        <v>13</v>
      </c>
      <c r="D286" s="18" t="s">
        <v>176</v>
      </c>
      <c r="E286" s="20" t="s">
        <v>197</v>
      </c>
      <c r="F286" s="20" t="s">
        <v>195</v>
      </c>
      <c r="G286" s="21" t="s">
        <v>134</v>
      </c>
      <c r="H286" s="10" t="b">
        <f>EXACT(Table28[[#This Row],[OLD LICK TYPE]],Table28[[#This Row],[NEW LICK TYPE]])</f>
        <v>0</v>
      </c>
      <c r="I286" s="16" t="s">
        <v>135</v>
      </c>
      <c r="J286" s="26" t="s">
        <v>209</v>
      </c>
      <c r="K286" s="11"/>
    </row>
    <row r="287" spans="2:11" s="17" customFormat="1" ht="19.5" hidden="1" customHeight="1" x14ac:dyDescent="0.25">
      <c r="B287" s="10">
        <v>7</v>
      </c>
      <c r="C287" s="11">
        <v>11</v>
      </c>
      <c r="D287" s="18" t="s">
        <v>176</v>
      </c>
      <c r="E287" s="20" t="s">
        <v>208</v>
      </c>
      <c r="F287" s="20" t="s">
        <v>195</v>
      </c>
      <c r="G287" s="21" t="s">
        <v>134</v>
      </c>
      <c r="H287" s="10" t="b">
        <f>EXACT(Table28[[#This Row],[OLD LICK TYPE]],Table28[[#This Row],[NEW LICK TYPE]])</f>
        <v>0</v>
      </c>
      <c r="I287" s="16" t="s">
        <v>148</v>
      </c>
      <c r="J287" s="16" t="s">
        <v>206</v>
      </c>
      <c r="K287" s="11"/>
    </row>
    <row r="288" spans="2:11" s="17" customFormat="1" ht="19.5" hidden="1" customHeight="1" x14ac:dyDescent="0.25">
      <c r="B288" s="10">
        <v>7</v>
      </c>
      <c r="C288" s="11">
        <v>12</v>
      </c>
      <c r="D288" s="18" t="s">
        <v>176</v>
      </c>
      <c r="E288" s="20" t="s">
        <v>174</v>
      </c>
      <c r="F288" s="20" t="s">
        <v>195</v>
      </c>
      <c r="G288" s="21" t="s">
        <v>134</v>
      </c>
      <c r="H288" s="10" t="b">
        <f>EXACT(Table28[[#This Row],[OLD LICK TYPE]],Table28[[#This Row],[NEW LICK TYPE]])</f>
        <v>0</v>
      </c>
      <c r="I288" s="16" t="s">
        <v>148</v>
      </c>
      <c r="J288" s="16" t="s">
        <v>206</v>
      </c>
      <c r="K288" s="11"/>
    </row>
    <row r="289" spans="2:11" s="17" customFormat="1" ht="19.5" hidden="1" customHeight="1" x14ac:dyDescent="0.25">
      <c r="B289" s="10">
        <v>9</v>
      </c>
      <c r="C289" s="11">
        <v>3</v>
      </c>
      <c r="D289" s="18" t="s">
        <v>176</v>
      </c>
      <c r="E289" s="20" t="s">
        <v>133</v>
      </c>
      <c r="F289" s="20" t="s">
        <v>195</v>
      </c>
      <c r="G289" s="21" t="s">
        <v>134</v>
      </c>
      <c r="H289" s="10" t="b">
        <f>EXACT(Table28[[#This Row],[OLD LICK TYPE]],Table28[[#This Row],[NEW LICK TYPE]])</f>
        <v>0</v>
      </c>
      <c r="I289" s="16" t="s">
        <v>148</v>
      </c>
      <c r="J289" s="16" t="s">
        <v>213</v>
      </c>
      <c r="K289" s="11"/>
    </row>
    <row r="290" spans="2:11" s="17" customFormat="1" ht="19.5" hidden="1" customHeight="1" x14ac:dyDescent="0.25">
      <c r="B290" s="10">
        <v>9</v>
      </c>
      <c r="C290" s="11">
        <v>4</v>
      </c>
      <c r="D290" s="18" t="s">
        <v>176</v>
      </c>
      <c r="E290" s="20" t="s">
        <v>220</v>
      </c>
      <c r="F290" s="20" t="s">
        <v>195</v>
      </c>
      <c r="G290" s="21" t="s">
        <v>134</v>
      </c>
      <c r="H290" s="10" t="b">
        <f>EXACT(Table28[[#This Row],[OLD LICK TYPE]],Table28[[#This Row],[NEW LICK TYPE]])</f>
        <v>0</v>
      </c>
      <c r="I290" s="16" t="s">
        <v>148</v>
      </c>
      <c r="J290" s="16" t="s">
        <v>213</v>
      </c>
      <c r="K290" s="11"/>
    </row>
    <row r="291" spans="2:11" s="17" customFormat="1" ht="19.5" hidden="1" customHeight="1" x14ac:dyDescent="0.25">
      <c r="B291" s="10">
        <v>9</v>
      </c>
      <c r="C291" s="11">
        <v>6</v>
      </c>
      <c r="D291" s="18" t="s">
        <v>176</v>
      </c>
      <c r="E291" s="20" t="s">
        <v>215</v>
      </c>
      <c r="F291" s="20" t="s">
        <v>195</v>
      </c>
      <c r="G291" s="21" t="s">
        <v>134</v>
      </c>
      <c r="H291" s="10" t="b">
        <f>EXACT(Table28[[#This Row],[OLD LICK TYPE]],Table28[[#This Row],[NEW LICK TYPE]])</f>
        <v>0</v>
      </c>
      <c r="I291" s="16" t="s">
        <v>148</v>
      </c>
      <c r="J291" s="16" t="s">
        <v>213</v>
      </c>
      <c r="K291" s="11"/>
    </row>
    <row r="292" spans="2:11" s="17" customFormat="1" ht="19.5" hidden="1" customHeight="1" x14ac:dyDescent="0.25">
      <c r="B292" s="10">
        <v>10</v>
      </c>
      <c r="C292" s="11">
        <v>3</v>
      </c>
      <c r="D292" s="18" t="s">
        <v>176</v>
      </c>
      <c r="E292" s="20" t="s">
        <v>173</v>
      </c>
      <c r="F292" s="20" t="s">
        <v>195</v>
      </c>
      <c r="G292" s="21" t="s">
        <v>134</v>
      </c>
      <c r="H292" s="10" t="b">
        <f>EXACT(Table28[[#This Row],[OLD LICK TYPE]],Table28[[#This Row],[NEW LICK TYPE]])</f>
        <v>0</v>
      </c>
      <c r="I292" s="16" t="s">
        <v>148</v>
      </c>
      <c r="J292" s="16" t="s">
        <v>217</v>
      </c>
      <c r="K292" s="11"/>
    </row>
    <row r="293" spans="2:11" s="17" customFormat="1" ht="19.5" customHeight="1" x14ac:dyDescent="0.25">
      <c r="B293" s="10">
        <v>17</v>
      </c>
      <c r="C293" s="11">
        <v>7</v>
      </c>
      <c r="D293" s="18" t="s">
        <v>176</v>
      </c>
      <c r="E293" s="20" t="s">
        <v>167</v>
      </c>
      <c r="F293" s="20" t="s">
        <v>195</v>
      </c>
      <c r="G293" s="21" t="s">
        <v>134</v>
      </c>
      <c r="H293" s="10" t="b">
        <f>EXACT(Table28[[#This Row],[OLD LICK TYPE]],Table28[[#This Row],[NEW LICK TYPE]])</f>
        <v>0</v>
      </c>
      <c r="I293" s="16" t="s">
        <v>135</v>
      </c>
      <c r="J293" s="26" t="s">
        <v>138</v>
      </c>
      <c r="K293" s="11"/>
    </row>
    <row r="294" spans="2:11" s="17" customFormat="1" ht="19.5" hidden="1" customHeight="1" x14ac:dyDescent="0.25">
      <c r="B294" s="10">
        <v>7</v>
      </c>
      <c r="C294" s="11">
        <v>14</v>
      </c>
      <c r="D294" s="18" t="s">
        <v>176</v>
      </c>
      <c r="E294" s="20" t="s">
        <v>177</v>
      </c>
      <c r="F294" s="20" t="s">
        <v>203</v>
      </c>
      <c r="G294" s="21" t="s">
        <v>176</v>
      </c>
      <c r="H294" s="10" t="b">
        <f>EXACT(Table28[[#This Row],[OLD LICK TYPE]],Table28[[#This Row],[NEW LICK TYPE]])</f>
        <v>0</v>
      </c>
      <c r="I294" s="16" t="s">
        <v>148</v>
      </c>
      <c r="J294" s="16" t="s">
        <v>206</v>
      </c>
      <c r="K294" s="11"/>
    </row>
    <row r="295" spans="2:11" s="17" customFormat="1" ht="19.5" customHeight="1" x14ac:dyDescent="0.25">
      <c r="B295" s="10">
        <v>15</v>
      </c>
      <c r="C295" s="11">
        <v>7</v>
      </c>
      <c r="D295" s="18" t="s">
        <v>176</v>
      </c>
      <c r="E295" s="20" t="s">
        <v>168</v>
      </c>
      <c r="F295" s="20" t="s">
        <v>203</v>
      </c>
      <c r="G295" s="21" t="s">
        <v>176</v>
      </c>
      <c r="H295" s="10" t="b">
        <f>EXACT(Table28[[#This Row],[OLD LICK TYPE]],Table28[[#This Row],[NEW LICK TYPE]])</f>
        <v>0</v>
      </c>
      <c r="I295" s="16" t="s">
        <v>135</v>
      </c>
      <c r="J295" s="26" t="s">
        <v>179</v>
      </c>
      <c r="K295" s="11"/>
    </row>
    <row r="296" spans="2:11" s="17" customFormat="1" ht="19.5" customHeight="1" x14ac:dyDescent="0.25">
      <c r="B296" s="10">
        <v>22</v>
      </c>
      <c r="C296" s="11">
        <v>2</v>
      </c>
      <c r="D296" s="18" t="s">
        <v>176</v>
      </c>
      <c r="E296" s="20" t="s">
        <v>157</v>
      </c>
      <c r="F296" s="20" t="s">
        <v>203</v>
      </c>
      <c r="G296" s="21" t="s">
        <v>176</v>
      </c>
      <c r="H296" s="10" t="b">
        <f>EXACT(Table28[[#This Row],[OLD LICK TYPE]],Table28[[#This Row],[NEW LICK TYPE]])</f>
        <v>0</v>
      </c>
      <c r="I296" s="16" t="s">
        <v>135</v>
      </c>
      <c r="J296" s="26" t="s">
        <v>152</v>
      </c>
      <c r="K296" s="11"/>
    </row>
    <row r="297" spans="2:11" s="17" customFormat="1" ht="19.5" customHeight="1" thickBot="1" x14ac:dyDescent="0.3">
      <c r="B297" s="27">
        <v>23</v>
      </c>
      <c r="C297" s="28">
        <v>15</v>
      </c>
      <c r="D297" s="29" t="s">
        <v>176</v>
      </c>
      <c r="E297" s="30" t="s">
        <v>235</v>
      </c>
      <c r="F297" s="30" t="s">
        <v>203</v>
      </c>
      <c r="G297" s="31" t="s">
        <v>176</v>
      </c>
      <c r="H297" s="27" t="b">
        <f>EXACT(Table28[[#This Row],[OLD LICK TYPE]],Table28[[#This Row],[NEW LICK TYPE]])</f>
        <v>0</v>
      </c>
      <c r="I297" s="32" t="s">
        <v>135</v>
      </c>
      <c r="J297" s="33" t="s">
        <v>188</v>
      </c>
      <c r="K297" s="28"/>
    </row>
  </sheetData>
  <conditionalFormatting sqref="H298:H1048576 E2:E297 H1">
    <cfRule type="containsText" dxfId="10" priority="11" operator="containsText" text="False">
      <formula>NOT(ISERROR(SEARCH("False",E1)))</formula>
    </cfRule>
  </conditionalFormatting>
  <conditionalFormatting sqref="J3:J297">
    <cfRule type="containsText" dxfId="9" priority="10" operator="containsText" text="FALSE">
      <formula>NOT(ISERROR(SEARCH("FALSE",J3)))</formula>
    </cfRule>
  </conditionalFormatting>
  <conditionalFormatting sqref="H2:H297">
    <cfRule type="containsText" dxfId="8" priority="9" operator="containsText" text="False">
      <formula>NOT(ISERROR(SEARCH("False",H2)))</formula>
    </cfRule>
  </conditionalFormatting>
  <conditionalFormatting sqref="D3:D297">
    <cfRule type="containsText" dxfId="7" priority="3" operator="containsText" text="inhibited">
      <formula>NOT(ISERROR(SEARCH("inhibited",D3)))</formula>
    </cfRule>
    <cfRule type="containsText" dxfId="6" priority="4" operator="containsText" text="'excited'">
      <formula>NOT(ISERROR(SEARCH("'excited'",D3)))</formula>
    </cfRule>
    <cfRule type="containsText" dxfId="5" priority="8" operator="containsText" text="'CRF'">
      <formula>NOT(ISERROR(SEARCH("'CRF'",D3)))</formula>
    </cfRule>
  </conditionalFormatting>
  <conditionalFormatting sqref="F3:G297">
    <cfRule type="containsText" dxfId="4" priority="5" operator="containsText" text="'excited'">
      <formula>NOT(ISERROR(SEARCH("'excited'",F3)))</formula>
    </cfRule>
    <cfRule type="containsText" dxfId="3" priority="6" operator="containsText" text="pred">
      <formula>NOT(ISERROR(SEARCH("pred",F3)))</formula>
    </cfRule>
    <cfRule type="containsText" dxfId="2" priority="7" operator="containsText" text="'inhibited'">
      <formula>NOT(ISERROR(SEARCH("'inhibited'",F3)))</formula>
    </cfRule>
  </conditionalFormatting>
  <conditionalFormatting sqref="I3:I297">
    <cfRule type="containsText" dxfId="1" priority="1" operator="containsText" text="N">
      <formula>NOT(ISERROR(SEARCH("N",I3)))</formula>
    </cfRule>
    <cfRule type="containsText" dxfId="0" priority="2" operator="containsText" text="False">
      <formula>NOT(ISERROR(SEARCH("False",I3)))</formula>
    </cfRule>
  </conditionalFormatting>
  <printOptions gridLines="1"/>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9"/>
  <sheetViews>
    <sheetView topLeftCell="A23" workbookViewId="0">
      <selection activeCell="K3" sqref="K3:K49"/>
    </sheetView>
  </sheetViews>
  <sheetFormatPr defaultRowHeight="15" x14ac:dyDescent="0.25"/>
  <sheetData>
    <row r="1" spans="1:11" x14ac:dyDescent="0.25">
      <c r="A1" s="38" t="s">
        <v>120</v>
      </c>
      <c r="B1" s="38"/>
      <c r="C1" s="38"/>
      <c r="D1" s="38"/>
      <c r="E1" s="38"/>
      <c r="G1" s="38" t="s">
        <v>121</v>
      </c>
      <c r="H1" s="38"/>
      <c r="I1" s="38"/>
      <c r="J1" s="38"/>
      <c r="K1" s="38"/>
    </row>
    <row r="2" spans="1:11" x14ac:dyDescent="0.25">
      <c r="A2" s="3" t="s">
        <v>115</v>
      </c>
      <c r="B2" s="3" t="s">
        <v>116</v>
      </c>
      <c r="C2" s="3" t="s">
        <v>117</v>
      </c>
      <c r="D2" s="3" t="s">
        <v>118</v>
      </c>
      <c r="E2" s="3" t="s">
        <v>119</v>
      </c>
      <c r="G2" s="3" t="s">
        <v>115</v>
      </c>
      <c r="H2" s="3" t="s">
        <v>116</v>
      </c>
      <c r="I2" s="3" t="s">
        <v>117</v>
      </c>
      <c r="J2" s="3" t="s">
        <v>118</v>
      </c>
      <c r="K2" s="3" t="s">
        <v>119</v>
      </c>
    </row>
    <row r="3" spans="1:11" x14ac:dyDescent="0.25">
      <c r="A3" s="2">
        <v>2.8834064999999999E-2</v>
      </c>
      <c r="B3" s="2">
        <v>0.100929225</v>
      </c>
      <c r="C3" s="2">
        <v>3.3293461000000003E-2</v>
      </c>
      <c r="D3" s="2">
        <v>4.3844018999999998E-2</v>
      </c>
      <c r="E3" s="2">
        <v>4.3655820999999997E-2</v>
      </c>
      <c r="G3">
        <f>A3*1000</f>
        <v>28.834064999999999</v>
      </c>
      <c r="H3">
        <f t="shared" ref="H3:I18" si="0">B3*1000</f>
        <v>100.929225</v>
      </c>
      <c r="I3">
        <f t="shared" si="0"/>
        <v>33.293461000000001</v>
      </c>
      <c r="J3">
        <f t="shared" ref="J3:J4" si="1">D3*1000</f>
        <v>43.844018999999996</v>
      </c>
      <c r="K3">
        <f t="shared" ref="K3:K49" si="2">E3*1000</f>
        <v>43.655820999999996</v>
      </c>
    </row>
    <row r="4" spans="1:11" x14ac:dyDescent="0.25">
      <c r="A4" s="2">
        <v>2.9889609000000001E-2</v>
      </c>
      <c r="B4" s="2">
        <v>5.0250350999999999E-2</v>
      </c>
      <c r="C4" s="2">
        <v>2.8622570999999999E-2</v>
      </c>
      <c r="D4" s="2">
        <v>4.0658570999999998E-2</v>
      </c>
      <c r="E4" s="2">
        <v>7.2919453999999995E-2</v>
      </c>
      <c r="G4">
        <f t="shared" ref="G4:G8" si="3">A4*1000</f>
        <v>29.889609</v>
      </c>
      <c r="H4">
        <f t="shared" si="0"/>
        <v>50.250351000000002</v>
      </c>
      <c r="I4">
        <f t="shared" si="0"/>
        <v>28.622571000000001</v>
      </c>
      <c r="J4">
        <f t="shared" si="1"/>
        <v>40.658570999999995</v>
      </c>
      <c r="K4">
        <f t="shared" si="2"/>
        <v>72.919454000000002</v>
      </c>
    </row>
    <row r="5" spans="1:11" x14ac:dyDescent="0.25">
      <c r="A5" s="2">
        <v>8.6684598000000002E-2</v>
      </c>
      <c r="B5" s="2">
        <v>5.0722969E-2</v>
      </c>
      <c r="C5" s="2">
        <v>4.2320865999999999E-2</v>
      </c>
      <c r="D5" s="2"/>
      <c r="E5" s="2">
        <v>2.973344E-2</v>
      </c>
      <c r="G5">
        <f t="shared" si="3"/>
        <v>86.684598000000008</v>
      </c>
      <c r="H5">
        <f t="shared" si="0"/>
        <v>50.722968999999999</v>
      </c>
      <c r="I5">
        <f t="shared" si="0"/>
        <v>42.320865999999995</v>
      </c>
      <c r="K5">
        <f t="shared" si="2"/>
        <v>29.733440000000002</v>
      </c>
    </row>
    <row r="6" spans="1:11" x14ac:dyDescent="0.25">
      <c r="A6" s="2">
        <v>7.5046764000000002E-2</v>
      </c>
      <c r="B6" s="2">
        <v>5.7904707E-2</v>
      </c>
      <c r="C6" s="2">
        <v>6.4032719000000002E-2</v>
      </c>
      <c r="D6" s="2"/>
      <c r="E6" s="2">
        <v>2.8149383E-2</v>
      </c>
      <c r="G6">
        <f t="shared" si="3"/>
        <v>75.046763999999996</v>
      </c>
      <c r="H6">
        <f t="shared" si="0"/>
        <v>57.904707000000002</v>
      </c>
      <c r="I6">
        <f t="shared" si="0"/>
        <v>64.032719</v>
      </c>
      <c r="K6">
        <f t="shared" si="2"/>
        <v>28.149383</v>
      </c>
    </row>
    <row r="7" spans="1:11" x14ac:dyDescent="0.25">
      <c r="A7" s="2">
        <v>4.9288370999999997E-2</v>
      </c>
      <c r="B7" s="2">
        <v>8.1263098000000006E-2</v>
      </c>
      <c r="C7" s="2">
        <v>3.0405133000000001E-2</v>
      </c>
      <c r="D7" s="2"/>
      <c r="E7" s="2">
        <v>5.3321219000000003E-2</v>
      </c>
      <c r="G7">
        <f t="shared" si="3"/>
        <v>49.288370999999998</v>
      </c>
      <c r="H7">
        <f t="shared" si="0"/>
        <v>81.263097999999999</v>
      </c>
      <c r="I7">
        <f t="shared" si="0"/>
        <v>30.405132999999999</v>
      </c>
      <c r="K7">
        <f t="shared" si="2"/>
        <v>53.321219000000006</v>
      </c>
    </row>
    <row r="8" spans="1:11" x14ac:dyDescent="0.25">
      <c r="A8" s="2">
        <v>3.6182654000000002E-2</v>
      </c>
      <c r="B8" s="2">
        <v>0.15024251699999999</v>
      </c>
      <c r="C8" s="2">
        <v>4.3547715000000001E-2</v>
      </c>
      <c r="D8" s="2"/>
      <c r="E8" s="2">
        <v>4.4222461999999997E-2</v>
      </c>
      <c r="G8">
        <f t="shared" si="3"/>
        <v>36.182653999999999</v>
      </c>
      <c r="H8">
        <f t="shared" si="0"/>
        <v>150.24251699999999</v>
      </c>
      <c r="I8">
        <f t="shared" si="0"/>
        <v>43.547715000000004</v>
      </c>
      <c r="K8">
        <f t="shared" si="2"/>
        <v>44.222462</v>
      </c>
    </row>
    <row r="9" spans="1:11" x14ac:dyDescent="0.25">
      <c r="A9" s="2"/>
      <c r="B9" s="2">
        <v>0.15589486899999999</v>
      </c>
      <c r="C9" s="2">
        <v>2.5954759000000001E-2</v>
      </c>
      <c r="D9" s="2"/>
      <c r="E9" s="2">
        <v>4.6066686000000003E-2</v>
      </c>
      <c r="H9">
        <f t="shared" si="0"/>
        <v>155.894869</v>
      </c>
      <c r="I9">
        <f t="shared" si="0"/>
        <v>25.954758999999999</v>
      </c>
      <c r="K9">
        <f t="shared" si="2"/>
        <v>46.066686000000004</v>
      </c>
    </row>
    <row r="10" spans="1:11" x14ac:dyDescent="0.25">
      <c r="A10" s="2"/>
      <c r="B10" s="2">
        <v>6.1350467999999998E-2</v>
      </c>
      <c r="C10" s="2">
        <v>5.4462587999999999E-2</v>
      </c>
      <c r="D10" s="2"/>
      <c r="E10" s="2">
        <v>2.5076529E-2</v>
      </c>
      <c r="H10">
        <f t="shared" si="0"/>
        <v>61.350467999999999</v>
      </c>
      <c r="I10">
        <f t="shared" si="0"/>
        <v>54.462587999999997</v>
      </c>
      <c r="K10">
        <f t="shared" si="2"/>
        <v>25.076529000000001</v>
      </c>
    </row>
    <row r="11" spans="1:11" x14ac:dyDescent="0.25">
      <c r="A11" s="2"/>
      <c r="B11" s="2">
        <v>6.4751397000000002E-2</v>
      </c>
      <c r="C11" s="2">
        <v>4.0327560999999998E-2</v>
      </c>
      <c r="D11" s="2"/>
      <c r="E11" s="2">
        <v>4.0860911E-2</v>
      </c>
      <c r="H11">
        <f t="shared" si="0"/>
        <v>64.751396999999997</v>
      </c>
      <c r="I11">
        <f t="shared" si="0"/>
        <v>40.327560999999996</v>
      </c>
      <c r="K11">
        <f t="shared" si="2"/>
        <v>40.860911000000002</v>
      </c>
    </row>
    <row r="12" spans="1:11" x14ac:dyDescent="0.25">
      <c r="A12" s="2"/>
      <c r="B12" s="2">
        <v>4.6537202999999999E-2</v>
      </c>
      <c r="C12" s="2">
        <v>3.825187E-2</v>
      </c>
      <c r="D12" s="2"/>
      <c r="E12" s="2">
        <v>4.6345668E-2</v>
      </c>
      <c r="H12">
        <f t="shared" si="0"/>
        <v>46.537202999999998</v>
      </c>
      <c r="I12">
        <f t="shared" si="0"/>
        <v>38.251870000000004</v>
      </c>
      <c r="K12">
        <f t="shared" si="2"/>
        <v>46.345667999999996</v>
      </c>
    </row>
    <row r="13" spans="1:11" x14ac:dyDescent="0.25">
      <c r="A13" s="2"/>
      <c r="B13" s="2">
        <v>5.8285283E-2</v>
      </c>
      <c r="C13" s="2">
        <v>3.1728672999999999E-2</v>
      </c>
      <c r="D13" s="2"/>
      <c r="E13" s="2">
        <v>3.1425201E-2</v>
      </c>
      <c r="H13">
        <f t="shared" si="0"/>
        <v>58.285283</v>
      </c>
      <c r="I13">
        <f t="shared" si="0"/>
        <v>31.728673000000001</v>
      </c>
      <c r="K13">
        <f t="shared" si="2"/>
        <v>31.425201000000001</v>
      </c>
    </row>
    <row r="14" spans="1:11" x14ac:dyDescent="0.25">
      <c r="A14" s="2"/>
      <c r="B14" s="2">
        <v>0.141069996</v>
      </c>
      <c r="C14" s="2">
        <v>4.9532180000000002E-2</v>
      </c>
      <c r="D14" s="2"/>
      <c r="E14" s="2">
        <v>0.14031306700000001</v>
      </c>
      <c r="H14">
        <f t="shared" si="0"/>
        <v>141.069996</v>
      </c>
      <c r="I14">
        <f t="shared" si="0"/>
        <v>49.532180000000004</v>
      </c>
      <c r="K14">
        <f t="shared" si="2"/>
        <v>140.31306700000002</v>
      </c>
    </row>
    <row r="15" spans="1:11" x14ac:dyDescent="0.25">
      <c r="A15" s="2"/>
      <c r="B15" s="2">
        <v>0.173540365</v>
      </c>
      <c r="C15" s="2">
        <v>3.9041134999999998E-2</v>
      </c>
      <c r="D15" s="2"/>
      <c r="E15" s="2">
        <v>3.5998967999999999E-2</v>
      </c>
      <c r="H15">
        <f t="shared" si="0"/>
        <v>173.54036500000001</v>
      </c>
      <c r="I15">
        <f t="shared" si="0"/>
        <v>39.041134999999997</v>
      </c>
      <c r="K15">
        <f t="shared" si="2"/>
        <v>35.998967999999998</v>
      </c>
    </row>
    <row r="16" spans="1:11" x14ac:dyDescent="0.25">
      <c r="A16" s="2"/>
      <c r="B16" s="2">
        <v>3.0851769000000001E-2</v>
      </c>
      <c r="C16" s="2">
        <v>4.3359331000000001E-2</v>
      </c>
      <c r="D16" s="2"/>
      <c r="E16" s="2">
        <v>2.9959265999999998E-2</v>
      </c>
      <c r="H16">
        <f t="shared" si="0"/>
        <v>30.851769000000001</v>
      </c>
      <c r="I16">
        <f t="shared" si="0"/>
        <v>43.359330999999997</v>
      </c>
      <c r="K16">
        <f t="shared" si="2"/>
        <v>29.959266</v>
      </c>
    </row>
    <row r="17" spans="1:11" x14ac:dyDescent="0.25">
      <c r="A17" s="2"/>
      <c r="B17" s="2">
        <v>7.4980212000000004E-2</v>
      </c>
      <c r="C17" s="2">
        <v>2.4473513999999998E-2</v>
      </c>
      <c r="D17" s="2"/>
      <c r="E17" s="2">
        <v>3.4054304000000001E-2</v>
      </c>
      <c r="H17">
        <f t="shared" si="0"/>
        <v>74.980212000000009</v>
      </c>
      <c r="I17">
        <f t="shared" si="0"/>
        <v>24.473513999999998</v>
      </c>
      <c r="K17">
        <f t="shared" si="2"/>
        <v>34.054304000000002</v>
      </c>
    </row>
    <row r="18" spans="1:11" x14ac:dyDescent="0.25">
      <c r="A18" s="2"/>
      <c r="B18" s="2">
        <v>3.9682648000000001E-2</v>
      </c>
      <c r="C18" s="2">
        <v>2.8583086000000001E-2</v>
      </c>
      <c r="D18" s="2"/>
      <c r="E18" s="2">
        <v>4.0741764E-2</v>
      </c>
      <c r="H18">
        <f t="shared" si="0"/>
        <v>39.682648</v>
      </c>
      <c r="I18">
        <f t="shared" si="0"/>
        <v>28.583086000000002</v>
      </c>
      <c r="K18">
        <f t="shared" si="2"/>
        <v>40.741763999999996</v>
      </c>
    </row>
    <row r="19" spans="1:11" x14ac:dyDescent="0.25">
      <c r="A19" s="2"/>
      <c r="B19" s="2">
        <v>3.0391311000000001E-2</v>
      </c>
      <c r="C19" s="2">
        <v>4.4739962000000001E-2</v>
      </c>
      <c r="D19" s="2"/>
      <c r="E19" s="2">
        <v>9.5403944000000004E-2</v>
      </c>
      <c r="H19">
        <f t="shared" ref="H19:I29" si="4">B19*1000</f>
        <v>30.391311000000002</v>
      </c>
      <c r="I19">
        <f t="shared" si="4"/>
        <v>44.739961999999998</v>
      </c>
      <c r="K19">
        <f t="shared" si="2"/>
        <v>95.40394400000001</v>
      </c>
    </row>
    <row r="20" spans="1:11" x14ac:dyDescent="0.25">
      <c r="A20" s="2"/>
      <c r="B20" s="2">
        <v>5.0387296999999998E-2</v>
      </c>
      <c r="C20" s="2">
        <v>2.9863191000000001E-2</v>
      </c>
      <c r="D20" s="2"/>
      <c r="E20" s="2">
        <v>3.7313142000000001E-2</v>
      </c>
      <c r="H20">
        <f t="shared" si="4"/>
        <v>50.387296999999997</v>
      </c>
      <c r="I20">
        <f t="shared" si="4"/>
        <v>29.863191</v>
      </c>
      <c r="K20">
        <f t="shared" si="2"/>
        <v>37.313141999999999</v>
      </c>
    </row>
    <row r="21" spans="1:11" x14ac:dyDescent="0.25">
      <c r="A21" s="2"/>
      <c r="B21" s="2">
        <v>3.0048268E-2</v>
      </c>
      <c r="C21" s="2">
        <v>3.0066738999999999E-2</v>
      </c>
      <c r="D21" s="2"/>
      <c r="E21" s="2">
        <v>3.2208353000000002E-2</v>
      </c>
      <c r="H21">
        <f t="shared" si="4"/>
        <v>30.048268</v>
      </c>
      <c r="I21">
        <f t="shared" si="4"/>
        <v>30.066738999999998</v>
      </c>
      <c r="K21">
        <f t="shared" si="2"/>
        <v>32.208353000000002</v>
      </c>
    </row>
    <row r="22" spans="1:11" x14ac:dyDescent="0.25">
      <c r="A22" s="2"/>
      <c r="B22" s="2">
        <v>4.0787715000000002E-2</v>
      </c>
      <c r="C22" s="2">
        <v>4.4128317E-2</v>
      </c>
      <c r="D22" s="2"/>
      <c r="E22" s="2">
        <v>2.5726351000000001E-2</v>
      </c>
      <c r="H22">
        <f t="shared" si="4"/>
        <v>40.787715000000006</v>
      </c>
      <c r="I22">
        <f t="shared" si="4"/>
        <v>44.128317000000003</v>
      </c>
      <c r="K22">
        <f t="shared" si="2"/>
        <v>25.726351000000001</v>
      </c>
    </row>
    <row r="23" spans="1:11" x14ac:dyDescent="0.25">
      <c r="A23" s="2"/>
      <c r="B23" s="2">
        <v>4.6359153E-2</v>
      </c>
      <c r="C23" s="2">
        <v>4.3434652999999997E-2</v>
      </c>
      <c r="D23" s="2"/>
      <c r="E23" s="2">
        <v>5.595936E-2</v>
      </c>
      <c r="H23">
        <f t="shared" si="4"/>
        <v>46.359152999999999</v>
      </c>
      <c r="I23">
        <f t="shared" si="4"/>
        <v>43.434652999999997</v>
      </c>
      <c r="K23">
        <f t="shared" si="2"/>
        <v>55.959359999999997</v>
      </c>
    </row>
    <row r="24" spans="1:11" x14ac:dyDescent="0.25">
      <c r="A24" s="2"/>
      <c r="B24" s="2">
        <v>3.5733266999999999E-2</v>
      </c>
      <c r="C24" s="2">
        <v>3.3025160999999997E-2</v>
      </c>
      <c r="D24" s="2"/>
      <c r="E24" s="2">
        <v>5.0043105999999997E-2</v>
      </c>
      <c r="H24">
        <f t="shared" si="4"/>
        <v>35.733266999999998</v>
      </c>
      <c r="I24">
        <f t="shared" si="4"/>
        <v>33.025160999999997</v>
      </c>
      <c r="K24">
        <f t="shared" si="2"/>
        <v>50.043105999999995</v>
      </c>
    </row>
    <row r="25" spans="1:11" x14ac:dyDescent="0.25">
      <c r="A25" s="2"/>
      <c r="B25" s="2">
        <v>3.7319185999999997E-2</v>
      </c>
      <c r="C25" s="2">
        <v>2.8190755000000001E-2</v>
      </c>
      <c r="D25" s="2"/>
      <c r="E25" s="2">
        <v>3.0630251000000001E-2</v>
      </c>
      <c r="H25">
        <f t="shared" si="4"/>
        <v>37.319185999999995</v>
      </c>
      <c r="I25">
        <f t="shared" si="4"/>
        <v>28.190755000000003</v>
      </c>
      <c r="K25">
        <f t="shared" si="2"/>
        <v>30.630251000000001</v>
      </c>
    </row>
    <row r="26" spans="1:11" x14ac:dyDescent="0.25">
      <c r="A26" s="2"/>
      <c r="B26" s="2">
        <v>3.9880104999999999E-2</v>
      </c>
      <c r="C26" s="2">
        <v>3.6119897999999998E-2</v>
      </c>
      <c r="D26" s="2"/>
      <c r="E26" s="2">
        <v>3.0637679000000001E-2</v>
      </c>
      <c r="H26">
        <f t="shared" si="4"/>
        <v>39.880105</v>
      </c>
      <c r="I26">
        <f t="shared" si="4"/>
        <v>36.119897999999999</v>
      </c>
      <c r="K26">
        <f t="shared" si="2"/>
        <v>30.637679000000002</v>
      </c>
    </row>
    <row r="27" spans="1:11" x14ac:dyDescent="0.25">
      <c r="A27" s="2"/>
      <c r="B27" s="2"/>
      <c r="C27" s="2">
        <v>3.1871292000000002E-2</v>
      </c>
      <c r="D27" s="2"/>
      <c r="E27" s="2">
        <v>2.3149579999999999E-2</v>
      </c>
      <c r="I27">
        <f t="shared" si="4"/>
        <v>31.871292000000004</v>
      </c>
      <c r="K27">
        <f t="shared" si="2"/>
        <v>23.14958</v>
      </c>
    </row>
    <row r="28" spans="1:11" x14ac:dyDescent="0.25">
      <c r="A28" s="2"/>
      <c r="B28" s="2"/>
      <c r="C28" s="2">
        <v>3.9869612999999998E-2</v>
      </c>
      <c r="D28" s="2"/>
      <c r="E28" s="2">
        <v>2.8204719E-2</v>
      </c>
      <c r="I28">
        <f t="shared" si="4"/>
        <v>39.869613000000001</v>
      </c>
      <c r="K28">
        <f t="shared" si="2"/>
        <v>28.204719000000001</v>
      </c>
    </row>
    <row r="29" spans="1:11" x14ac:dyDescent="0.25">
      <c r="A29" s="2"/>
      <c r="B29" s="2"/>
      <c r="C29" s="2">
        <v>4.2289426999999997E-2</v>
      </c>
      <c r="D29" s="2"/>
      <c r="E29" s="2">
        <v>3.0387316000000001E-2</v>
      </c>
      <c r="I29">
        <f t="shared" si="4"/>
        <v>42.289426999999996</v>
      </c>
      <c r="K29">
        <f t="shared" si="2"/>
        <v>30.387316000000002</v>
      </c>
    </row>
    <row r="30" spans="1:11" x14ac:dyDescent="0.25">
      <c r="A30" s="2"/>
      <c r="B30" s="2"/>
      <c r="C30" s="2"/>
      <c r="D30" s="2"/>
      <c r="E30" s="2">
        <v>2.7157216000000001E-2</v>
      </c>
      <c r="K30">
        <f t="shared" si="2"/>
        <v>27.157216000000002</v>
      </c>
    </row>
    <row r="31" spans="1:11" x14ac:dyDescent="0.25">
      <c r="A31" s="2"/>
      <c r="B31" s="2"/>
      <c r="C31" s="2"/>
      <c r="D31" s="2"/>
      <c r="E31" s="2">
        <v>2.2186656999999999E-2</v>
      </c>
      <c r="K31">
        <f t="shared" si="2"/>
        <v>22.186656999999997</v>
      </c>
    </row>
    <row r="32" spans="1:11" x14ac:dyDescent="0.25">
      <c r="A32" s="2"/>
      <c r="B32" s="2"/>
      <c r="C32" s="2"/>
      <c r="D32" s="2"/>
      <c r="E32" s="2">
        <v>3.8840746000000002E-2</v>
      </c>
      <c r="K32">
        <f t="shared" si="2"/>
        <v>38.840746000000003</v>
      </c>
    </row>
    <row r="33" spans="1:11" x14ac:dyDescent="0.25">
      <c r="A33" s="2"/>
      <c r="B33" s="2"/>
      <c r="C33" s="2"/>
      <c r="D33" s="2"/>
      <c r="E33" s="2">
        <v>6.0372742E-2</v>
      </c>
      <c r="K33">
        <f t="shared" si="2"/>
        <v>60.372742000000002</v>
      </c>
    </row>
    <row r="34" spans="1:11" x14ac:dyDescent="0.25">
      <c r="A34" s="2"/>
      <c r="B34" s="2"/>
      <c r="C34" s="2"/>
      <c r="D34" s="2"/>
      <c r="E34" s="2">
        <v>3.0604365000000001E-2</v>
      </c>
      <c r="K34">
        <f t="shared" si="2"/>
        <v>30.604365000000001</v>
      </c>
    </row>
    <row r="35" spans="1:11" x14ac:dyDescent="0.25">
      <c r="A35" s="2"/>
      <c r="B35" s="2"/>
      <c r="C35" s="2"/>
      <c r="D35" s="2"/>
      <c r="E35" s="2">
        <v>3.2551790999999997E-2</v>
      </c>
      <c r="K35">
        <f t="shared" si="2"/>
        <v>32.551790999999994</v>
      </c>
    </row>
    <row r="36" spans="1:11" x14ac:dyDescent="0.25">
      <c r="A36" s="2"/>
      <c r="B36" s="2"/>
      <c r="C36" s="2"/>
      <c r="D36" s="2"/>
      <c r="E36" s="2">
        <v>2.8295529999999999E-2</v>
      </c>
      <c r="K36">
        <f t="shared" si="2"/>
        <v>28.295529999999999</v>
      </c>
    </row>
    <row r="37" spans="1:11" x14ac:dyDescent="0.25">
      <c r="A37" s="2"/>
      <c r="B37" s="2"/>
      <c r="C37" s="2"/>
      <c r="D37" s="2"/>
      <c r="E37" s="2">
        <v>2.9255527999999999E-2</v>
      </c>
      <c r="K37">
        <f t="shared" si="2"/>
        <v>29.255527999999998</v>
      </c>
    </row>
    <row r="38" spans="1:11" x14ac:dyDescent="0.25">
      <c r="A38" s="2"/>
      <c r="B38" s="2"/>
      <c r="C38" s="2"/>
      <c r="D38" s="2"/>
      <c r="E38" s="2">
        <v>2.9391786E-2</v>
      </c>
      <c r="K38">
        <f t="shared" si="2"/>
        <v>29.391786</v>
      </c>
    </row>
    <row r="39" spans="1:11" x14ac:dyDescent="0.25">
      <c r="A39" s="2"/>
      <c r="B39" s="2"/>
      <c r="C39" s="2"/>
      <c r="D39" s="2"/>
      <c r="E39" s="2">
        <v>0.148974089</v>
      </c>
      <c r="K39">
        <f t="shared" si="2"/>
        <v>148.97408899999999</v>
      </c>
    </row>
    <row r="40" spans="1:11" x14ac:dyDescent="0.25">
      <c r="A40" s="2"/>
      <c r="B40" s="2"/>
      <c r="C40" s="2"/>
      <c r="D40" s="2"/>
      <c r="E40" s="2">
        <v>7.2564183000000004E-2</v>
      </c>
      <c r="K40">
        <f t="shared" si="2"/>
        <v>72.564183</v>
      </c>
    </row>
    <row r="41" spans="1:11" x14ac:dyDescent="0.25">
      <c r="A41" s="2"/>
      <c r="B41" s="2"/>
      <c r="C41" s="2"/>
      <c r="D41" s="2"/>
      <c r="E41" s="2">
        <v>0.13153714399999999</v>
      </c>
      <c r="K41">
        <f t="shared" si="2"/>
        <v>131.53714399999998</v>
      </c>
    </row>
    <row r="42" spans="1:11" x14ac:dyDescent="0.25">
      <c r="A42" s="2"/>
      <c r="B42" s="2"/>
      <c r="C42" s="2"/>
      <c r="D42" s="2"/>
      <c r="E42" s="2">
        <v>3.6414899000000001E-2</v>
      </c>
      <c r="K42">
        <f t="shared" si="2"/>
        <v>36.414898999999998</v>
      </c>
    </row>
    <row r="43" spans="1:11" x14ac:dyDescent="0.25">
      <c r="A43" s="2"/>
      <c r="B43" s="2"/>
      <c r="C43" s="2"/>
      <c r="D43" s="2"/>
      <c r="E43" s="2">
        <v>4.2507440000000001E-2</v>
      </c>
      <c r="K43">
        <f t="shared" si="2"/>
        <v>42.507440000000003</v>
      </c>
    </row>
    <row r="44" spans="1:11" x14ac:dyDescent="0.25">
      <c r="A44" s="2"/>
      <c r="B44" s="2"/>
      <c r="C44" s="2"/>
      <c r="D44" s="2"/>
      <c r="E44" s="2">
        <v>4.3459843999999997E-2</v>
      </c>
      <c r="K44">
        <f t="shared" si="2"/>
        <v>43.459843999999997</v>
      </c>
    </row>
    <row r="45" spans="1:11" x14ac:dyDescent="0.25">
      <c r="A45" s="2"/>
      <c r="B45" s="2"/>
      <c r="C45" s="2"/>
      <c r="D45" s="2"/>
      <c r="E45" s="2">
        <v>5.6747842E-2</v>
      </c>
      <c r="K45">
        <f t="shared" si="2"/>
        <v>56.747841999999999</v>
      </c>
    </row>
    <row r="46" spans="1:11" x14ac:dyDescent="0.25">
      <c r="A46" s="2"/>
      <c r="B46" s="2"/>
      <c r="C46" s="2"/>
      <c r="D46" s="2"/>
      <c r="E46" s="2">
        <v>3.8401907999999998E-2</v>
      </c>
      <c r="K46">
        <f t="shared" si="2"/>
        <v>38.401907999999999</v>
      </c>
    </row>
    <row r="47" spans="1:11" x14ac:dyDescent="0.25">
      <c r="A47" s="2"/>
      <c r="B47" s="2"/>
      <c r="C47" s="2"/>
      <c r="D47" s="2"/>
      <c r="E47" s="2">
        <v>7.3202184000000003E-2</v>
      </c>
      <c r="K47">
        <f t="shared" si="2"/>
        <v>73.202184000000003</v>
      </c>
    </row>
    <row r="48" spans="1:11" x14ac:dyDescent="0.25">
      <c r="A48" s="2"/>
      <c r="B48" s="2"/>
      <c r="C48" s="2"/>
      <c r="D48" s="2"/>
      <c r="E48" s="2">
        <v>2.7088574000000001E-2</v>
      </c>
      <c r="K48">
        <f t="shared" si="2"/>
        <v>27.088574000000001</v>
      </c>
    </row>
    <row r="49" spans="1:11" x14ac:dyDescent="0.25">
      <c r="A49" s="2"/>
      <c r="B49" s="2"/>
      <c r="C49" s="2"/>
      <c r="D49" s="2"/>
      <c r="E49" s="2">
        <v>2.5594668000000001E-2</v>
      </c>
      <c r="K49">
        <f t="shared" si="2"/>
        <v>25.594668000000002</v>
      </c>
    </row>
  </sheetData>
  <mergeCells count="2">
    <mergeCell ref="A1:E1"/>
    <mergeCell ref="G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FIG2_ShortUnitDetails_CORRECT</vt:lpstr>
      <vt:lpstr>quickCheckResult -LickTypeCOLOR</vt:lpstr>
      <vt:lpstr>Sheet2</vt:lpstr>
    </vt:vector>
  </TitlesOfParts>
  <Company>University of Maryland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 Irving</dc:creator>
  <cp:lastModifiedBy>James Irving</cp:lastModifiedBy>
  <dcterms:created xsi:type="dcterms:W3CDTF">2018-05-07T19:26:53Z</dcterms:created>
  <dcterms:modified xsi:type="dcterms:W3CDTF">2018-08-31T00:53:54Z</dcterms:modified>
</cp:coreProperties>
</file>