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D:\Users\James\Dropbox (Personal)\Science\CRF Paper\WIP_Rebuttal\"/>
    </mc:Choice>
  </mc:AlternateContent>
  <xr:revisionPtr revIDLastSave="0" documentId="13_ncr:1_{000FA956-6DBF-4728-8ECB-2D57032EC383}" xr6:coauthVersionLast="40" xr6:coauthVersionMax="40" xr10:uidLastSave="{00000000-0000-0000-0000-000000000000}"/>
  <bookViews>
    <workbookView xWindow="-120" yWindow="-120" windowWidth="29040" windowHeight="15840" activeTab="1" xr2:uid="{00000000-000D-0000-FFFF-FFFF00000000}"/>
  </bookViews>
  <sheets>
    <sheet name="Sheet1" sheetId="1" r:id="rId1"/>
    <sheet name="ShortUnitDetails" sheetId="2" r:id="rId2"/>
  </sheets>
  <definedNames>
    <definedName name="Slicer_Early_or_Late_EtOH">#N/A</definedName>
    <definedName name="Slicer_Lick_Response">#N/A</definedName>
    <definedName name="Slicer_Light_Respon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2" i="2" l="1"/>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W127" i="2"/>
  <c r="AW128" i="2"/>
  <c r="AW129" i="2"/>
  <c r="AW130" i="2"/>
  <c r="AW131" i="2"/>
  <c r="AW132" i="2"/>
  <c r="AW133" i="2"/>
  <c r="AW134" i="2"/>
  <c r="AW135" i="2"/>
  <c r="AW136" i="2"/>
  <c r="AW137" i="2"/>
  <c r="AW138" i="2"/>
  <c r="AW139" i="2"/>
  <c r="AW140" i="2"/>
  <c r="AW141" i="2"/>
  <c r="AW142" i="2"/>
  <c r="AW143" i="2"/>
  <c r="AW144" i="2"/>
  <c r="AW145" i="2"/>
  <c r="AW146" i="2"/>
  <c r="AW147" i="2"/>
  <c r="AW148" i="2"/>
  <c r="AW149" i="2"/>
  <c r="AW150" i="2"/>
  <c r="AL3" i="2" l="1"/>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I3" i="1"/>
  <c r="I2" i="1"/>
  <c r="J2" i="1"/>
  <c r="H2" i="1"/>
  <c r="E4" i="1"/>
  <c r="H4" i="1" s="1"/>
  <c r="E3" i="1"/>
  <c r="J3" i="1" s="1"/>
  <c r="AL2" i="2"/>
  <c r="AK2" i="2"/>
  <c r="H3" i="1" l="1"/>
  <c r="J4" i="1"/>
  <c r="I4" i="1"/>
  <c r="G39" i="2"/>
  <c r="G46" i="2"/>
  <c r="G2" i="2"/>
  <c r="G103" i="2"/>
  <c r="G40" i="2"/>
  <c r="G4" i="2"/>
  <c r="G104" i="2"/>
  <c r="G48" i="2"/>
  <c r="G44" i="2"/>
  <c r="G47" i="2"/>
  <c r="G3" i="2"/>
  <c r="G51" i="2"/>
  <c r="G54" i="2"/>
  <c r="G49" i="2"/>
  <c r="G50" i="2"/>
  <c r="G52" i="2"/>
  <c r="G5" i="2"/>
  <c r="G91" i="2"/>
  <c r="G6" i="2"/>
  <c r="G57" i="2"/>
  <c r="G58" i="2"/>
  <c r="G62" i="2"/>
  <c r="G65" i="2"/>
  <c r="G105" i="2"/>
  <c r="G7" i="2"/>
  <c r="G8" i="2"/>
  <c r="G10" i="2"/>
  <c r="G11" i="2"/>
  <c r="G71" i="2"/>
  <c r="G13" i="2"/>
  <c r="G72" i="2"/>
  <c r="G14" i="2"/>
  <c r="G106" i="2"/>
  <c r="G74" i="2"/>
  <c r="G107" i="2"/>
  <c r="G53" i="2"/>
  <c r="G55" i="2"/>
  <c r="G18" i="2"/>
  <c r="G108" i="2"/>
  <c r="G93" i="2"/>
  <c r="G56" i="2"/>
  <c r="G96" i="2"/>
  <c r="G111" i="2"/>
  <c r="G9" i="2"/>
  <c r="G109" i="2"/>
  <c r="G20" i="2"/>
  <c r="G59" i="2"/>
  <c r="G60" i="2"/>
  <c r="G61" i="2"/>
  <c r="G76" i="2"/>
  <c r="G63" i="2"/>
  <c r="G12" i="2"/>
  <c r="G112" i="2"/>
  <c r="G64" i="2"/>
  <c r="G15" i="2"/>
  <c r="G77" i="2"/>
  <c r="G78" i="2"/>
  <c r="G66" i="2"/>
  <c r="G67" i="2"/>
  <c r="G16" i="2"/>
  <c r="G21" i="2"/>
  <c r="G17" i="2"/>
  <c r="G68" i="2"/>
  <c r="G113" i="2"/>
  <c r="G110" i="2"/>
  <c r="G69" i="2"/>
  <c r="G114" i="2"/>
  <c r="G70" i="2"/>
  <c r="G19" i="2"/>
  <c r="G115" i="2"/>
  <c r="G79" i="2"/>
  <c r="G116" i="2"/>
  <c r="G80" i="2"/>
  <c r="G37" i="2"/>
  <c r="G118" i="2"/>
  <c r="G119" i="2"/>
  <c r="G22" i="2"/>
  <c r="G81" i="2"/>
  <c r="G23" i="2"/>
  <c r="G120" i="2"/>
  <c r="G122" i="2"/>
  <c r="G38" i="2"/>
  <c r="G24" i="2"/>
  <c r="G123" i="2"/>
  <c r="G131" i="2"/>
  <c r="G73" i="2"/>
  <c r="G82" i="2"/>
  <c r="G117" i="2"/>
  <c r="G84" i="2"/>
  <c r="G75" i="2"/>
  <c r="G136" i="2"/>
  <c r="G121" i="2"/>
  <c r="G137" i="2"/>
  <c r="G25" i="2"/>
  <c r="G83" i="2"/>
  <c r="G85" i="2"/>
  <c r="G86" i="2"/>
  <c r="G88" i="2"/>
  <c r="G90" i="2"/>
  <c r="G92" i="2"/>
  <c r="G94" i="2"/>
  <c r="G95" i="2"/>
  <c r="G138" i="2"/>
  <c r="G139" i="2"/>
  <c r="G97" i="2"/>
  <c r="G98" i="2"/>
  <c r="G141" i="2"/>
  <c r="G124" i="2"/>
  <c r="G41" i="2"/>
  <c r="G142" i="2"/>
  <c r="G26" i="2"/>
  <c r="G99" i="2"/>
  <c r="G42" i="2"/>
  <c r="G100" i="2"/>
  <c r="G125" i="2"/>
  <c r="G126" i="2"/>
  <c r="G143" i="2"/>
  <c r="G101" i="2"/>
  <c r="G27" i="2"/>
  <c r="G43" i="2"/>
  <c r="G28" i="2"/>
  <c r="G144" i="2"/>
  <c r="G127" i="2"/>
  <c r="G128" i="2"/>
  <c r="G129" i="2"/>
  <c r="G130" i="2"/>
  <c r="G132" i="2"/>
  <c r="G87" i="2"/>
  <c r="G45" i="2"/>
  <c r="G29" i="2"/>
  <c r="G133" i="2"/>
  <c r="G134" i="2"/>
  <c r="G135" i="2"/>
  <c r="G140" i="2"/>
  <c r="G30" i="2"/>
  <c r="G31" i="2"/>
  <c r="G32" i="2"/>
  <c r="G33" i="2"/>
  <c r="G145" i="2"/>
  <c r="G34" i="2"/>
  <c r="G102" i="2"/>
  <c r="G35" i="2"/>
  <c r="G146" i="2"/>
  <c r="G89" i="2"/>
  <c r="G147" i="2"/>
  <c r="G148" i="2"/>
  <c r="G150" i="2"/>
  <c r="G149" i="2"/>
  <c r="G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tc={BBB73E61-1AAE-49E3-9911-6332BC50FA83}</author>
  </authors>
  <commentList>
    <comment ref="AN1" authorId="0" shapeId="0" xr:uid="{BBB73E61-1AAE-49E3-9911-6332BC50FA83}">
      <text>
        <t>[Threaded comment]
Your version of Excel allows you to read this threaded comment; however, any edits to it will get removed if the file is opened in a newer version of Excel. Learn more: https://go.microsoft.com/fwlink/?linkid=870924
Comment:
    Here are Fig 2B correlation values</t>
      </text>
    </comment>
  </commentList>
</comments>
</file>

<file path=xl/sharedStrings.xml><?xml version="1.0" encoding="utf-8"?>
<sst xmlns="http://schemas.openxmlformats.org/spreadsheetml/2006/main" count="810" uniqueCount="137">
  <si>
    <t>File Name</t>
  </si>
  <si>
    <t>DATA(Q)</t>
  </si>
  <si>
    <t>units(u)</t>
  </si>
  <si>
    <t>Unit Name</t>
  </si>
  <si>
    <t>Drink Type</t>
  </si>
  <si>
    <t>Ethanol Day</t>
  </si>
  <si>
    <t>Light Response</t>
  </si>
  <si>
    <t>Lick Response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</si>
  <si>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</si>
  <si>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</si>
  <si>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</si>
  <si>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</si>
  <si>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</si>
  <si>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</si>
  <si>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</si>
  <si>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</si>
  <si>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</si>
  <si>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</si>
  <si>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</si>
  <si>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</si>
  <si>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</si>
  <si>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Hour1-NumLicks</t>
  </si>
  <si>
    <t>Hour2-NumLicks</t>
  </si>
  <si>
    <t>Hour3-NumLicks</t>
  </si>
  <si>
    <t>Hour4-NumLicks</t>
  </si>
  <si>
    <t>ratesVscutLickRate_pVal</t>
  </si>
  <si>
    <t>ratesVscutLickRate_pearsonR</t>
  </si>
  <si>
    <t>normRatesVscutLickRate_pVal</t>
  </si>
  <si>
    <t>normRatesVscutLickRate_pearsonR</t>
  </si>
  <si>
    <t>ratesVscumSumLicks_pVal</t>
  </si>
  <si>
    <t>ratesVscumSumLicks_pearsonR</t>
  </si>
  <si>
    <t>normRatesVscumSumLicks_pVal</t>
  </si>
  <si>
    <t>normRatesVscumSumLicks_pearsonR</t>
  </si>
  <si>
    <t>percBurstVscutLickRate_pVal</t>
  </si>
  <si>
    <t>percBurstVscutLickRate_pearsonR</t>
  </si>
  <si>
    <t>percBurstVscumSumLicks_pVal</t>
  </si>
  <si>
    <t>percBurstVscumSumLicks_pearsonR</t>
  </si>
  <si>
    <t>Avg percSpikesInBursts</t>
  </si>
  <si>
    <t>Avg SpikesInBurst</t>
  </si>
  <si>
    <t>Avg MeanISIinBurst</t>
  </si>
  <si>
    <t>Avg PeakFreqInBurst</t>
  </si>
  <si>
    <t>Avg BurstDuration</t>
  </si>
  <si>
    <t>Avg meanFreqInBurst</t>
  </si>
  <si>
    <t>Avg BurstsPerSecond</t>
  </si>
  <si>
    <t>Include File?</t>
  </si>
  <si>
    <t>Include Unit?</t>
  </si>
  <si>
    <t>Fill Method 1:</t>
  </si>
  <si>
    <t>Fill Method 2:</t>
  </si>
  <si>
    <t>OA6-RecDay3-011416_sub-CH13ABnoC-FIN_1ABC.nex5</t>
  </si>
  <si>
    <t>sig001a</t>
  </si>
  <si>
    <t>ethanol</t>
  </si>
  <si>
    <t>NR</t>
  </si>
  <si>
    <t>inhibited</t>
  </si>
  <si>
    <t>sig001b</t>
  </si>
  <si>
    <t>CRF</t>
  </si>
  <si>
    <t>sig003a</t>
  </si>
  <si>
    <t>predictExcited</t>
  </si>
  <si>
    <t>sig007a</t>
  </si>
  <si>
    <t>sig008a</t>
  </si>
  <si>
    <t>sig009a</t>
  </si>
  <si>
    <t>excited</t>
  </si>
  <si>
    <t>sig013a</t>
  </si>
  <si>
    <t>sig016a</t>
  </si>
  <si>
    <t>OA5-RecDay4-012016_FIN.nex5</t>
  </si>
  <si>
    <t>sig004a</t>
  </si>
  <si>
    <t>sig005a</t>
  </si>
  <si>
    <t>sig011a</t>
  </si>
  <si>
    <t>OA5-RecDay3-011216-FIN.nex5</t>
  </si>
  <si>
    <t>OA4-RecDay4-012116-POSTMINCUT-noisey_FIN.nex5</t>
  </si>
  <si>
    <t>sig002a</t>
  </si>
  <si>
    <t>sig010a</t>
  </si>
  <si>
    <t>predictive</t>
  </si>
  <si>
    <t>sig012a</t>
  </si>
  <si>
    <t>sig014a</t>
  </si>
  <si>
    <t>sig015a</t>
  </si>
  <si>
    <t>OA3-RecDay2-01092016-QuickClean-2ALick_FIN.nex5</t>
  </si>
  <si>
    <t>CeACRFOA2-5_RD5_12122016_FULL SESSION_Ch0030407_FIN.nex5</t>
  </si>
  <si>
    <t>SPK01a</t>
  </si>
  <si>
    <t>SPK02a</t>
  </si>
  <si>
    <t>SPK03a</t>
  </si>
  <si>
    <t>SPK05a</t>
  </si>
  <si>
    <t>SPK07a</t>
  </si>
  <si>
    <t>SPK08a</t>
  </si>
  <si>
    <t>CeACRFOA2-5 RD4 10042016 - FULL SESSION- ROUGH CUT - FIN+DIDints.nex5</t>
  </si>
  <si>
    <t>SPK01c</t>
  </si>
  <si>
    <t>SPK06a</t>
  </si>
  <si>
    <t>SPK09a</t>
  </si>
  <si>
    <t>SPK11a</t>
  </si>
  <si>
    <t>SPK12a</t>
  </si>
  <si>
    <t>SPK13a</t>
  </si>
  <si>
    <t>SPK14a</t>
  </si>
  <si>
    <t>SPK15a</t>
  </si>
  <si>
    <t>CeA CRF OA2-RD5-1 01182017-FULL SESSION_FIN.nex5</t>
  </si>
  <si>
    <t>SPK01b</t>
  </si>
  <si>
    <t>SPK03b</t>
  </si>
  <si>
    <t>SPK04a</t>
  </si>
  <si>
    <t>SPK04b</t>
  </si>
  <si>
    <t>SPK08b</t>
  </si>
  <si>
    <t>SPK10a</t>
  </si>
  <si>
    <t>CeA CRF OA2-5 RD3 09072016-DID1_spl_001_merged-QUICK FIN.nex5</t>
  </si>
  <si>
    <t>SPK05b</t>
  </si>
  <si>
    <t>SPK06b</t>
  </si>
  <si>
    <t>SPK06c</t>
  </si>
  <si>
    <t>SPK10b</t>
  </si>
  <si>
    <t>SPK12b</t>
  </si>
  <si>
    <t>SPK14b</t>
  </si>
  <si>
    <t>SPK16b</t>
  </si>
  <si>
    <t>CeA CRF OA2-4 RD3 08312016-FULL SESSION-FIN.nex5</t>
  </si>
  <si>
    <t>SPK16a</t>
  </si>
  <si>
    <t>CeA CRF OA2-3 RD4 09272016-FULL SESSON FIXED-SPK15-16iffygood-16 AB ONLY-FIN+DIDints.nex5</t>
  </si>
  <si>
    <t>SPK15b</t>
  </si>
  <si>
    <t>CeA CRF OA2-3 RD3 08302016- FULL SESSION-FIN.nex5</t>
  </si>
  <si>
    <t>SPK07b</t>
  </si>
  <si>
    <t>SPK11b</t>
  </si>
  <si>
    <t>SPK13b</t>
  </si>
  <si>
    <t>CeA CRF OA2-2 RD3 08262016-DID1_spl_001_merged-FIN.nex5</t>
  </si>
  <si>
    <t>CeA CRF OA2-1 RecDay 3B-08252016-EtOH- FULL SESSION-ALL FIN.nex5</t>
  </si>
  <si>
    <t>CeA CRF OA2-1 RD4 09202016-FIXED FULL SESS_FIN.nex5</t>
  </si>
  <si>
    <t>CeA CRF OA3-1_07262017_EtOH_FULL DID SESS_FIN.nex5</t>
  </si>
  <si>
    <t>CeA CRF OA3-2_07282017_EtOH-FULL DID SESS-PostXChan-v1_tested_FIN.nex5</t>
  </si>
  <si>
    <t>SPK14c</t>
  </si>
  <si>
    <t>SPK14d</t>
  </si>
  <si>
    <t>CeA CRF OA 3-5_08092017_FULL DID SESS-FIN+DIDSessionInts.nex5</t>
  </si>
  <si>
    <t>Hour1-Spk/sec2</t>
  </si>
  <si>
    <t>Hour2-Spk/sec3</t>
  </si>
  <si>
    <t>Hour3-Spk/sec4</t>
  </si>
  <si>
    <t>Hour4-Spk/sec5</t>
  </si>
  <si>
    <t>Early or Late EtOH</t>
  </si>
  <si>
    <t>CheckPval_Rates vs CumulSum</t>
  </si>
  <si>
    <t>CheckRval_Rates vs CumulSum</t>
  </si>
  <si>
    <t>Not Sig</t>
  </si>
  <si>
    <t>Sig (+)</t>
  </si>
  <si>
    <t>Sig (-)</t>
  </si>
  <si>
    <t>NonCRF</t>
  </si>
  <si>
    <t>1. % Sig +,-,n.s CRF vs Non-CRF CumSumCorr</t>
  </si>
  <si>
    <t>Column1</t>
  </si>
  <si>
    <t>Inttraburst 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</si>
</sst>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sz val="7"/>
      <name val="Arial"/>
    </font>
    <font>
      <b/>
      <sz val="7"/>
      <name val="Arial"/>
      <family val="2"/>
    </font>
    <font>
      <sz val="9"/>
      <color indexed="81"/>
      <name val="Tahoma"/>
      <charset val="1"/>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11">
    <xf numFmtId="0" fontId="0" fillId="0" borderId="0" xfId="0"/>
    <xf numFmtId="0" fontId="2" fillId="2" borderId="0" xfId="2"/>
    <xf numFmtId="0" fontId="4" fillId="0" borderId="0" xfId="0" applyFont="1"/>
    <xf numFmtId="0" fontId="4" fillId="0" borderId="0" xfId="0" applyFont="1" applyAlignment="1">
      <alignment horizontal="center"/>
    </xf>
    <xf numFmtId="0" fontId="3" fillId="0" borderId="0" xfId="0" applyFont="1"/>
    <xf numFmtId="0" fontId="5" fillId="0" borderId="0" xfId="0" applyFont="1" applyAlignment="1">
      <alignment horizontal="center"/>
    </xf>
    <xf numFmtId="0" fontId="5" fillId="0" borderId="0" xfId="0" applyFont="1" applyAlignment="1">
      <alignment horizontal="left"/>
    </xf>
    <xf numFmtId="164" fontId="0" fillId="0" borderId="0" xfId="1" applyNumberFormat="1" applyFont="1"/>
    <xf numFmtId="0" fontId="0" fillId="0" borderId="0" xfId="0" applyAlignment="1">
      <alignment horizontal="center"/>
    </xf>
    <xf numFmtId="2" fontId="2" fillId="2" borderId="0" xfId="2" applyNumberFormat="1" applyAlignment="1">
      <alignment horizontal="center"/>
    </xf>
    <xf numFmtId="2" fontId="0" fillId="0" borderId="0" xfId="0" applyNumberFormat="1" applyAlignment="1">
      <alignment horizontal="center"/>
    </xf>
  </cellXfs>
  <cellStyles count="3">
    <cellStyle name="Neutral" xfId="2" builtinId="28"/>
    <cellStyle name="Normal" xfId="0" builtinId="0"/>
    <cellStyle name="Percent" xfId="1" builtinId="5"/>
  </cellStyles>
  <dxfs count="17">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calcChain" Target="calcChain.xml"/><Relationship Id="rId4" Type="http://schemas.microsoft.com/office/2007/relationships/slicerCache" Target="slicerCaches/slicerCache2.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absolute">
    <xdr:from>
      <xdr:col>17</xdr:col>
      <xdr:colOff>91390</xdr:colOff>
      <xdr:row>41</xdr:row>
      <xdr:rowOff>69273</xdr:rowOff>
    </xdr:from>
    <xdr:to>
      <xdr:col>18</xdr:col>
      <xdr:colOff>852499</xdr:colOff>
      <xdr:row>120</xdr:row>
      <xdr:rowOff>69273</xdr:rowOff>
    </xdr:to>
    <mc:AlternateContent xmlns:mc="http://schemas.openxmlformats.org/markup-compatibility/2006">
      <mc:Choice xmlns:sle15="http://schemas.microsoft.com/office/drawing/2012/slicer" Requires="sle15">
        <xdr:graphicFrame macro="">
          <xdr:nvGraphicFramePr>
            <xdr:cNvPr id="2" name="Early or Late EtOH">
              <a:extLst>
                <a:ext uri="{FF2B5EF4-FFF2-40B4-BE49-F238E27FC236}">
                  <a16:creationId xmlns:a16="http://schemas.microsoft.com/office/drawing/2014/main" id="{09CE37B0-C41A-4D5C-9EE1-189B2F41F46B}"/>
                </a:ext>
              </a:extLst>
            </xdr:cNvPr>
            <xdr:cNvGraphicFramePr/>
          </xdr:nvGraphicFramePr>
          <xdr:xfrm>
            <a:off x="0" y="0"/>
            <a:ext cx="0" cy="0"/>
          </xdr:xfrm>
          <a:graphic>
            <a:graphicData uri="http://schemas.microsoft.com/office/drawing/2010/slicer">
              <sle:slicer xmlns:sle="http://schemas.microsoft.com/office/drawing/2010/slicer" name="Early or Late EtOH"/>
            </a:graphicData>
          </a:graphic>
        </xdr:graphicFrame>
      </mc:Choice>
      <mc:Fallback>
        <xdr:sp macro="" textlink="">
          <xdr:nvSpPr>
            <xdr:cNvPr id="0" name=""/>
            <xdr:cNvSpPr>
              <a:spLocks noTextEdit="1"/>
            </xdr:cNvSpPr>
          </xdr:nvSpPr>
          <xdr:spPr>
            <a:xfrm>
              <a:off x="16882604" y="1021773"/>
              <a:ext cx="1740824" cy="2476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113756</xdr:colOff>
      <xdr:row>38</xdr:row>
      <xdr:rowOff>0</xdr:rowOff>
    </xdr:from>
    <xdr:to>
      <xdr:col>21</xdr:col>
      <xdr:colOff>633104</xdr:colOff>
      <xdr:row>116</xdr:row>
      <xdr:rowOff>87975</xdr:rowOff>
    </xdr:to>
    <mc:AlternateContent xmlns:mc="http://schemas.openxmlformats.org/markup-compatibility/2006">
      <mc:Choice xmlns:sle15="http://schemas.microsoft.com/office/drawing/2012/slicer" Requires="sle15">
        <xdr:graphicFrame macro="">
          <xdr:nvGraphicFramePr>
            <xdr:cNvPr id="3" name="Light Response">
              <a:extLst>
                <a:ext uri="{FF2B5EF4-FFF2-40B4-BE49-F238E27FC236}">
                  <a16:creationId xmlns:a16="http://schemas.microsoft.com/office/drawing/2014/main" id="{B3C2FFB9-7DCB-4283-A3C2-76B8C397B7CE}"/>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dr:sp macro="" textlink="">
          <xdr:nvSpPr>
            <xdr:cNvPr id="0" name=""/>
            <xdr:cNvSpPr>
              <a:spLocks noTextEdit="1"/>
            </xdr:cNvSpPr>
          </xdr:nvSpPr>
          <xdr:spPr>
            <a:xfrm>
              <a:off x="19327042" y="762000"/>
              <a:ext cx="1689562" cy="2564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23</xdr:col>
      <xdr:colOff>400643</xdr:colOff>
      <xdr:row>42</xdr:row>
      <xdr:rowOff>33597</xdr:rowOff>
    </xdr:from>
    <xdr:to>
      <xdr:col>24</xdr:col>
      <xdr:colOff>1051163</xdr:colOff>
      <xdr:row>123</xdr:row>
      <xdr:rowOff>19742</xdr:rowOff>
    </xdr:to>
    <mc:AlternateContent xmlns:mc="http://schemas.openxmlformats.org/markup-compatibility/2006">
      <mc:Choice xmlns:sle15="http://schemas.microsoft.com/office/drawing/2012/slicer" Requires="sle15">
        <xdr:graphicFrame macro="">
          <xdr:nvGraphicFramePr>
            <xdr:cNvPr id="4" name="Lick Response">
              <a:extLst>
                <a:ext uri="{FF2B5EF4-FFF2-40B4-BE49-F238E27FC236}">
                  <a16:creationId xmlns:a16="http://schemas.microsoft.com/office/drawing/2014/main" id="{6DC08CAA-99FE-403D-B696-02B1E05C55B1}"/>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dr:sp macro="" textlink="">
          <xdr:nvSpPr>
            <xdr:cNvPr id="0" name=""/>
            <xdr:cNvSpPr>
              <a:spLocks noTextEdit="1"/>
            </xdr:cNvSpPr>
          </xdr:nvSpPr>
          <xdr:spPr>
            <a:xfrm>
              <a:off x="22920464" y="1176597"/>
              <a:ext cx="1698270" cy="246264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ames Irving" id="{0B9102A9-E47F-44B5-BBCA-43B9A11B5D64}" userId="da1539a57ca961cd"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_or_Late_EtOH" xr10:uid="{00000000-0013-0000-FFFF-FFFF01000000}" sourceName="Early or Late EtOH">
  <extLst>
    <x:ext xmlns:x15="http://schemas.microsoft.com/office/spreadsheetml/2010/11/main" uri="{2F2917AC-EB37-4324-AD4E-5DD8C200BD13}">
      <x15:tableSlicerCache tableId="1" column="5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 xr10:uid="{00000000-0013-0000-FFFF-FFFF02000000}" sourceName="Light Response">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 xr10:uid="{00000000-0013-0000-FFFF-FFFF03000000}" sourceName="Lick Respons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arly or Late EtOH" xr10:uid="{00000000-0014-0000-FFFF-FFFF01000000}" cache="Slicer_Early_or_Late_EtOH" caption="Early or Late EtOH" rowHeight="234950"/>
  <slicer name="Light Response" xr10:uid="{00000000-0014-0000-FFFF-FFFF02000000}" cache="Slicer_Light_Response" caption="Light Response" rowHeight="234950"/>
  <slicer name="Lick Response" xr10:uid="{00000000-0014-0000-FFFF-FFFF03000000}" cache="Slicer_Lick_Response" caption="Lick Respon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C150" totalsRowShown="0">
  <autoFilter ref="A1:BC150" xr:uid="{00000000-0009-0000-0100-000001000000}">
    <filterColumn colId="6">
      <filters>
        <filter val="Early"/>
      </filters>
    </filterColumn>
    <filterColumn colId="7">
      <filters>
        <filter val="CRF"/>
      </filters>
    </filterColumn>
  </autoFilter>
  <tableColumns count="55">
    <tableColumn id="1" xr3:uid="{00000000-0010-0000-0000-000001000000}" name="File Name"/>
    <tableColumn id="2" xr3:uid="{00000000-0010-0000-0000-000002000000}" name="DATA(Q)"/>
    <tableColumn id="3" xr3:uid="{00000000-0010-0000-0000-000003000000}" name="units(u)"/>
    <tableColumn id="4" xr3:uid="{00000000-0010-0000-0000-000004000000}" name="Unit Name"/>
    <tableColumn id="5" xr3:uid="{00000000-0010-0000-0000-000005000000}" name="Drink Type"/>
    <tableColumn id="6" xr3:uid="{00000000-0010-0000-0000-000006000000}" name="Ethanol Day"/>
    <tableColumn id="51" xr3:uid="{00000000-0010-0000-0000-000033000000}" name="Early or Late EtOH" dataDxfId="10">
      <calculatedColumnFormula>IF(Table1[[#This Row],[Ethanol Day]]&lt;9,"Early",IF(Table1[[#This Row],[Ethanol Day]]&gt;16,"Late","mid"))</calculatedColumnFormula>
    </tableColumn>
    <tableColumn id="7" xr3:uid="{00000000-0010-0000-0000-000007000000}" name="Light Response"/>
    <tableColumn id="8" xr3:uid="{00000000-0010-0000-0000-000008000000}" name="Lick Response"/>
    <tableColumn id="9" xr3:uid="{00000000-0010-0000-0000-000009000000}" name="#Licks"/>
    <tableColumn id="10" xr3:uid="{00000000-0010-0000-0000-00000A000000}" name="FullSess-Spk/sec"/>
    <tableColumn id="11" xr3:uid="{00000000-0010-0000-0000-00000B000000}" name="FullSess-%SpikesInBursts"/>
    <tableColumn id="12" xr3:uid="{00000000-0010-0000-0000-00000C000000}" name="Hour1-Spk/sec"/>
    <tableColumn id="13" xr3:uid="{00000000-0010-0000-0000-00000D000000}" name="Hour1-%SpikesInBursts"/>
    <tableColumn id="14" xr3:uid="{00000000-0010-0000-0000-00000E000000}" name="Hour2-Spk/sec"/>
    <tableColumn id="15" xr3:uid="{00000000-0010-0000-0000-00000F000000}" name="Hour2-%SpikesInBursts"/>
    <tableColumn id="16" xr3:uid="{00000000-0010-0000-0000-000010000000}" name="Hour3-Spk/sec"/>
    <tableColumn id="17" xr3:uid="{00000000-0010-0000-0000-000011000000}" name="Hour3-%SpikesInBursts"/>
    <tableColumn id="18" xr3:uid="{00000000-0010-0000-0000-000012000000}" name="Hour4-Spk/sec"/>
    <tableColumn id="19" xr3:uid="{00000000-0010-0000-0000-000013000000}" name="Hour4-%SpikesInBursts"/>
    <tableColumn id="20" xr3:uid="{00000000-0010-0000-0000-000014000000}" name="CV"/>
    <tableColumn id="21" xr3:uid="{00000000-0010-0000-0000-000015000000}" name="avgISI"/>
    <tableColumn id="22" xr3:uid="{00000000-0010-0000-0000-000016000000}" name="Hour1-Spk/sec2"/>
    <tableColumn id="23" xr3:uid="{00000000-0010-0000-0000-000017000000}" name="Hour1-NumLicks"/>
    <tableColumn id="24" xr3:uid="{00000000-0010-0000-0000-000018000000}" name="Hour2-Spk/sec3"/>
    <tableColumn id="25" xr3:uid="{00000000-0010-0000-0000-000019000000}" name="Hour2-NumLicks"/>
    <tableColumn id="26" xr3:uid="{00000000-0010-0000-0000-00001A000000}" name="Hour3-Spk/sec4"/>
    <tableColumn id="27" xr3:uid="{00000000-0010-0000-0000-00001B000000}" name="Hour3-NumLicks"/>
    <tableColumn id="28" xr3:uid="{00000000-0010-0000-0000-00001C000000}" name="Hour4-Spk/sec5"/>
    <tableColumn id="29" xr3:uid="{00000000-0010-0000-0000-00001D000000}" name="Hour4-NumLicks"/>
    <tableColumn id="30" xr3:uid="{00000000-0010-0000-0000-00001E000000}" name="ratesVscutLickRate_pVal"/>
    <tableColumn id="31" xr3:uid="{00000000-0010-0000-0000-00001F000000}" name="ratesVscutLickRate_pearsonR"/>
    <tableColumn id="32" xr3:uid="{00000000-0010-0000-0000-000020000000}" name="normRatesVscutLickRate_pVal"/>
    <tableColumn id="33" xr3:uid="{00000000-0010-0000-0000-000021000000}" name="normRatesVscutLickRate_pearsonR"/>
    <tableColumn id="34" xr3:uid="{00000000-0010-0000-0000-000022000000}" name="ratesVscumSumLicks_pVal" dataCellStyle="Normal"/>
    <tableColumn id="35" xr3:uid="{00000000-0010-0000-0000-000023000000}" name="ratesVscumSumLicks_pearsonR" dataCellStyle="Normal"/>
    <tableColumn id="52" xr3:uid="{00000000-0010-0000-0000-000034000000}" name="CheckPval_Rates vs CumulSum" dataCellStyle="Normal">
      <calculatedColumnFormula>Table1[[#This Row],[ratesVscumSumLicks_pVal]]-Table1[[#This Row],[normRatesVscumSumLicks_pVal]]</calculatedColumnFormula>
    </tableColumn>
    <tableColumn id="53" xr3:uid="{00000000-0010-0000-0000-000035000000}" name="CheckRval_Rates vs CumulSum" dataCellStyle="Normal">
      <calculatedColumnFormula>Table1[[#This Row],[ratesVscumSumLicks_pearsonR]]-Table1[[#This Row],[normRatesVscumSumLicks_pearsonR]]</calculatedColumnFormula>
    </tableColumn>
    <tableColumn id="36" xr3:uid="{00000000-0010-0000-0000-000024000000}" name="normRatesVscumSumLicks_pVal" dataCellStyle="Normal"/>
    <tableColumn id="37" xr3:uid="{00000000-0010-0000-0000-000025000000}" name="normRatesVscumSumLicks_pearsonR" dataCellStyle="Normal"/>
    <tableColumn id="38" xr3:uid="{00000000-0010-0000-0000-000026000000}" name="percBurstVscutLickRate_pVal"/>
    <tableColumn id="39" xr3:uid="{00000000-0010-0000-0000-000027000000}" name="percBurstVscutLickRate_pearsonR"/>
    <tableColumn id="40" xr3:uid="{00000000-0010-0000-0000-000028000000}" name="percBurstVscumSumLicks_pVal"/>
    <tableColumn id="41" xr3:uid="{00000000-0010-0000-0000-000029000000}" name="percBurstVscumSumLicks_pearsonR"/>
    <tableColumn id="54" xr3:uid="{00000000-0010-0000-0000-000036000000}" name="Column1"/>
    <tableColumn id="42" xr3:uid="{00000000-0010-0000-0000-00002A000000}" name="Avg percSpikesInBursts" dataDxfId="9"/>
    <tableColumn id="43" xr3:uid="{00000000-0010-0000-0000-00002B000000}" name="Avg SpikesInBurst" dataDxfId="8"/>
    <tableColumn id="44" xr3:uid="{00000000-0010-0000-0000-00002C000000}" name="Avg MeanISIinBurst" dataDxfId="7"/>
    <tableColumn id="55" xr3:uid="{00000000-0010-0000-0000-000037000000}" name="Inttraburst Freq" dataDxfId="6">
      <calculatedColumnFormula>1/Table1[[#This Row],[Avg MeanISIinBurst]]</calculatedColumnFormula>
    </tableColumn>
    <tableColumn id="45" xr3:uid="{00000000-0010-0000-0000-00002D000000}" name="Avg PeakFreqInBurst" dataDxfId="5"/>
    <tableColumn id="46" xr3:uid="{00000000-0010-0000-0000-00002E000000}" name="Avg BurstDuration" dataDxfId="4"/>
    <tableColumn id="47" xr3:uid="{00000000-0010-0000-0000-00002F000000}" name="Avg meanFreqInBurst" dataDxfId="3"/>
    <tableColumn id="48" xr3:uid="{00000000-0010-0000-0000-000030000000}" name="Avg BurstsPerSecond" dataDxfId="2"/>
    <tableColumn id="49" xr3:uid="{00000000-0010-0000-0000-000031000000}" name="Include File?" dataDxfId="1"/>
    <tableColumn id="50" xr3:uid="{00000000-0010-0000-0000-000032000000}" name="Include Uni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 dT="2019-02-06T17:35:19.74" personId="{0B9102A9-E47F-44B5-BBCA-43B9A11B5D64}" id="{BBB73E61-1AAE-49E3-9911-6332BC50FA83}">
    <text>Here are Fig 2B correlation values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election activeCell="H2" sqref="H2:J2"/>
    </sheetView>
  </sheetViews>
  <sheetFormatPr defaultRowHeight="15" x14ac:dyDescent="0.25"/>
  <sheetData>
    <row r="1" spans="1:10" x14ac:dyDescent="0.25">
      <c r="A1" t="s">
        <v>134</v>
      </c>
    </row>
    <row r="2" spans="1:10" x14ac:dyDescent="0.25">
      <c r="A2" s="3"/>
      <c r="B2" s="5" t="s">
        <v>130</v>
      </c>
      <c r="C2" s="5" t="s">
        <v>131</v>
      </c>
      <c r="D2" s="5" t="s">
        <v>132</v>
      </c>
      <c r="H2" s="4" t="str">
        <f>B2</f>
        <v>Not Sig</v>
      </c>
      <c r="I2" s="4" t="str">
        <f t="shared" ref="I2:J2" si="0">C2</f>
        <v>Sig (+)</v>
      </c>
      <c r="J2" s="4" t="str">
        <f t="shared" si="0"/>
        <v>Sig (-)</v>
      </c>
    </row>
    <row r="3" spans="1:10" x14ac:dyDescent="0.25">
      <c r="A3" s="6" t="s">
        <v>54</v>
      </c>
      <c r="B3" s="2">
        <v>23</v>
      </c>
      <c r="C3" s="2">
        <v>13</v>
      </c>
      <c r="D3" s="2">
        <v>23</v>
      </c>
      <c r="E3" s="4">
        <f>SUM(B3:D3)</f>
        <v>59</v>
      </c>
      <c r="F3" s="4"/>
      <c r="G3" s="6" t="s">
        <v>54</v>
      </c>
      <c r="H3" s="7">
        <f>B3/$E3</f>
        <v>0.38983050847457629</v>
      </c>
      <c r="I3" s="7">
        <f t="shared" ref="I3:J3" si="1">C3/$E3</f>
        <v>0.22033898305084745</v>
      </c>
      <c r="J3" s="7">
        <f t="shared" si="1"/>
        <v>0.38983050847457629</v>
      </c>
    </row>
    <row r="4" spans="1:10" x14ac:dyDescent="0.25">
      <c r="A4" s="6" t="s">
        <v>133</v>
      </c>
      <c r="B4" s="2">
        <v>28</v>
      </c>
      <c r="C4" s="2">
        <v>28</v>
      </c>
      <c r="D4" s="2">
        <v>34</v>
      </c>
      <c r="E4" s="4">
        <f>SUM(B4:D4)</f>
        <v>90</v>
      </c>
      <c r="F4" s="4"/>
      <c r="G4" s="6" t="s">
        <v>133</v>
      </c>
      <c r="H4" s="7">
        <f>B4/$E4</f>
        <v>0.31111111111111112</v>
      </c>
      <c r="I4" s="7">
        <f t="shared" ref="I4" si="2">C4/$E4</f>
        <v>0.31111111111111112</v>
      </c>
      <c r="J4" s="7">
        <f t="shared" ref="J4" si="3">D4/$E4</f>
        <v>0.37777777777777777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50"/>
  <sheetViews>
    <sheetView tabSelected="1" topLeftCell="AE1" zoomScale="70" zoomScaleNormal="70" workbookViewId="0">
      <selection activeCell="AN19" sqref="AN19"/>
    </sheetView>
  </sheetViews>
  <sheetFormatPr defaultRowHeight="15" x14ac:dyDescent="0.25"/>
  <cols>
    <col min="1" max="1" width="11" customWidth="1"/>
    <col min="2" max="2" width="9.7109375" customWidth="1"/>
    <col min="4" max="4" width="11.7109375" customWidth="1"/>
    <col min="5" max="5" width="11.42578125" customWidth="1"/>
    <col min="6" max="6" width="12.7109375" customWidth="1"/>
    <col min="7" max="7" width="15" customWidth="1"/>
    <col min="8" max="8" width="14.28515625" customWidth="1"/>
    <col min="10" max="10" width="16" customWidth="1"/>
    <col min="11" max="11" width="22.7109375" style="1" customWidth="1"/>
    <col min="12" max="12" width="14.7109375" customWidth="1"/>
    <col min="13" max="13" width="21.5703125" customWidth="1"/>
    <col min="14" max="14" width="14.7109375" customWidth="1"/>
    <col min="15" max="15" width="21.5703125" customWidth="1"/>
    <col min="16" max="16" width="14.7109375" customWidth="1"/>
    <col min="17" max="17" width="21.5703125" customWidth="1"/>
    <col min="18" max="18" width="14.7109375" customWidth="1"/>
    <col min="19" max="19" width="21.5703125" customWidth="1"/>
    <col min="20" max="21" width="8.85546875" customWidth="1"/>
    <col min="22" max="22" width="15.7109375" customWidth="1"/>
    <col min="23" max="23" width="16.28515625" customWidth="1"/>
    <col min="24" max="24" width="15.7109375" customWidth="1"/>
    <col min="25" max="25" width="16.28515625" customWidth="1"/>
    <col min="26" max="26" width="15.7109375" customWidth="1"/>
    <col min="27" max="27" width="16.28515625" customWidth="1"/>
    <col min="28" max="28" width="15.7109375" customWidth="1"/>
    <col min="29" max="29" width="16.28515625" customWidth="1"/>
    <col min="30" max="30" width="22.85546875" customWidth="1"/>
    <col min="31" max="31" width="27" customWidth="1"/>
    <col min="32" max="32" width="27.7109375" customWidth="1"/>
    <col min="33" max="33" width="31.7109375" customWidth="1"/>
    <col min="34" max="34" width="24.28515625" customWidth="1"/>
    <col min="35" max="35" width="36.85546875" bestFit="1" customWidth="1"/>
    <col min="36" max="36" width="42.7109375" bestFit="1" customWidth="1"/>
    <col min="37" max="38" width="29" hidden="1" customWidth="1"/>
    <col min="39" max="39" width="43.28515625" bestFit="1" customWidth="1"/>
    <col min="40" max="40" width="49.28515625" bestFit="1" customWidth="1"/>
    <col min="41" max="41" width="30.7109375" customWidth="1"/>
    <col min="42" max="42" width="27.85546875" customWidth="1"/>
    <col min="43" max="43" width="32" customWidth="1"/>
    <col min="44" max="45" width="21.28515625" customWidth="1"/>
    <col min="46" max="46" width="32.85546875" style="8" bestFit="1" customWidth="1"/>
    <col min="47" max="47" width="26.28515625" style="8" bestFit="1" customWidth="1"/>
    <col min="48" max="48" width="27.7109375" style="8" bestFit="1" customWidth="1"/>
    <col min="49" max="49" width="23.140625" style="8" bestFit="1" customWidth="1"/>
    <col min="50" max="50" width="29.5703125" style="8" bestFit="1" customWidth="1"/>
    <col min="51" max="51" width="26.28515625" style="8" bestFit="1" customWidth="1"/>
    <col min="52" max="52" width="30" style="8" bestFit="1" customWidth="1"/>
    <col min="53" max="53" width="30.7109375" style="8" bestFit="1" customWidth="1"/>
    <col min="54" max="54" width="20.28515625" style="8" bestFit="1" customWidth="1"/>
    <col min="55" max="55" width="20.7109375" style="8" bestFit="1" customWidth="1"/>
  </cols>
  <sheetData>
    <row r="1" spans="1:58" x14ac:dyDescent="0.25">
      <c r="A1" t="s">
        <v>0</v>
      </c>
      <c r="B1" t="s">
        <v>1</v>
      </c>
      <c r="C1" t="s">
        <v>2</v>
      </c>
      <c r="D1" t="s">
        <v>3</v>
      </c>
      <c r="E1" t="s">
        <v>4</v>
      </c>
      <c r="F1" t="s">
        <v>5</v>
      </c>
      <c r="G1" t="s">
        <v>127</v>
      </c>
      <c r="H1" t="s">
        <v>6</v>
      </c>
      <c r="I1" t="s">
        <v>7</v>
      </c>
      <c r="J1" t="s">
        <v>8</v>
      </c>
      <c r="K1" s="1" t="s">
        <v>9</v>
      </c>
      <c r="L1" t="s">
        <v>10</v>
      </c>
      <c r="M1" t="s">
        <v>11</v>
      </c>
      <c r="N1" t="s">
        <v>12</v>
      </c>
      <c r="O1" t="s">
        <v>13</v>
      </c>
      <c r="P1" t="s">
        <v>14</v>
      </c>
      <c r="Q1" t="s">
        <v>15</v>
      </c>
      <c r="R1" t="s">
        <v>16</v>
      </c>
      <c r="S1" t="s">
        <v>17</v>
      </c>
      <c r="T1" t="s">
        <v>18</v>
      </c>
      <c r="U1" s="1" t="s">
        <v>19</v>
      </c>
      <c r="V1" s="1" t="s">
        <v>20</v>
      </c>
      <c r="W1" t="s">
        <v>123</v>
      </c>
      <c r="X1" t="s">
        <v>21</v>
      </c>
      <c r="Y1" t="s">
        <v>124</v>
      </c>
      <c r="Z1" t="s">
        <v>22</v>
      </c>
      <c r="AA1" t="s">
        <v>125</v>
      </c>
      <c r="AB1" t="s">
        <v>23</v>
      </c>
      <c r="AC1" t="s">
        <v>126</v>
      </c>
      <c r="AD1" t="s">
        <v>24</v>
      </c>
      <c r="AE1" t="s">
        <v>25</v>
      </c>
      <c r="AF1" t="s">
        <v>26</v>
      </c>
      <c r="AG1" t="s">
        <v>27</v>
      </c>
      <c r="AH1" t="s">
        <v>28</v>
      </c>
      <c r="AI1" t="s">
        <v>29</v>
      </c>
      <c r="AJ1" t="s">
        <v>30</v>
      </c>
      <c r="AK1" t="s">
        <v>128</v>
      </c>
      <c r="AL1" t="s">
        <v>129</v>
      </c>
      <c r="AM1" t="s">
        <v>31</v>
      </c>
      <c r="AN1" t="s">
        <v>32</v>
      </c>
      <c r="AO1" t="s">
        <v>33</v>
      </c>
      <c r="AP1" t="s">
        <v>34</v>
      </c>
      <c r="AQ1" t="s">
        <v>35</v>
      </c>
      <c r="AR1" t="s">
        <v>36</v>
      </c>
      <c r="AS1" t="s">
        <v>135</v>
      </c>
      <c r="AT1" s="9" t="s">
        <v>37</v>
      </c>
      <c r="AU1" s="9" t="s">
        <v>38</v>
      </c>
      <c r="AV1" s="10" t="s">
        <v>39</v>
      </c>
      <c r="AW1" s="9" t="s">
        <v>136</v>
      </c>
      <c r="AX1" s="10" t="s">
        <v>40</v>
      </c>
      <c r="AY1" s="9" t="s">
        <v>41</v>
      </c>
      <c r="AZ1" s="10" t="s">
        <v>42</v>
      </c>
      <c r="BA1" s="9" t="s">
        <v>43</v>
      </c>
      <c r="BB1" s="10" t="s">
        <v>44</v>
      </c>
      <c r="BC1" s="10" t="s">
        <v>45</v>
      </c>
      <c r="BE1" t="s">
        <v>46</v>
      </c>
      <c r="BF1" t="s">
        <v>47</v>
      </c>
    </row>
    <row r="2" spans="1:58" hidden="1" x14ac:dyDescent="0.25">
      <c r="A2" t="s">
        <v>48</v>
      </c>
      <c r="B2">
        <v>1</v>
      </c>
      <c r="C2">
        <v>4</v>
      </c>
      <c r="D2" t="s">
        <v>55</v>
      </c>
      <c r="E2" t="s">
        <v>50</v>
      </c>
      <c r="F2">
        <v>21</v>
      </c>
      <c r="G2" t="str">
        <f>IF(Table1[[#This Row],[Ethanol Day]]&lt;9,"Early",IF(Table1[[#This Row],[Ethanol Day]]&gt;16,"Late","mid"))</f>
        <v>Late</v>
      </c>
      <c r="H2" t="s">
        <v>51</v>
      </c>
      <c r="I2" t="s">
        <v>56</v>
      </c>
      <c r="J2">
        <v>531</v>
      </c>
      <c r="K2" s="1">
        <v>3.2439204545454552</v>
      </c>
      <c r="L2">
        <v>33.42404803186097</v>
      </c>
      <c r="M2">
        <v>1.9013888888888892</v>
      </c>
      <c r="N2">
        <v>25.30433203053504</v>
      </c>
      <c r="O2">
        <v>3.8561111111111117</v>
      </c>
      <c r="P2">
        <v>37.870200001224326</v>
      </c>
      <c r="Q2">
        <v>4.6566666666666672</v>
      </c>
      <c r="R2">
        <v>44.146886850063417</v>
      </c>
      <c r="S2">
        <v>2.561515151515152</v>
      </c>
      <c r="T2">
        <v>26.374773245621089</v>
      </c>
      <c r="U2">
        <v>1.3950568417427691</v>
      </c>
      <c r="V2">
        <v>0.28149942963024305</v>
      </c>
      <c r="W2">
        <v>1.9013888888888892</v>
      </c>
      <c r="X2">
        <v>82</v>
      </c>
      <c r="Y2">
        <v>3.8561111111111117</v>
      </c>
      <c r="Z2">
        <v>226</v>
      </c>
      <c r="AA2">
        <v>4.6566666666666672</v>
      </c>
      <c r="AB2">
        <v>115</v>
      </c>
      <c r="AC2">
        <v>2.561515151515152</v>
      </c>
      <c r="AD2">
        <v>107</v>
      </c>
      <c r="AE2">
        <v>2.3224930405752599E-2</v>
      </c>
      <c r="AF2">
        <v>0.32715600231838865</v>
      </c>
      <c r="AG2">
        <v>2.322493040575253E-2</v>
      </c>
      <c r="AH2">
        <v>0.32715600231838893</v>
      </c>
      <c r="AI2">
        <v>4.057517916180288E-2</v>
      </c>
      <c r="AJ2">
        <v>0.29670932120305055</v>
      </c>
      <c r="AK2">
        <f>Table1[[#This Row],[ratesVscumSumLicks_pVal]]-Table1[[#This Row],[normRatesVscumSumLicks_pVal]]</f>
        <v>0</v>
      </c>
      <c r="AL2">
        <f>Table1[[#This Row],[ratesVscumSumLicks_pearsonR]]-Table1[[#This Row],[normRatesVscumSumLicks_pearsonR]]</f>
        <v>0</v>
      </c>
      <c r="AM2">
        <v>4.057517916180288E-2</v>
      </c>
      <c r="AN2">
        <v>0.29670932120305049</v>
      </c>
      <c r="AO2">
        <v>8.9015639446032746E-2</v>
      </c>
      <c r="AP2">
        <v>0.24814771781523562</v>
      </c>
      <c r="AQ2">
        <v>0.37523764276062554</v>
      </c>
      <c r="AR2">
        <v>0.13088313473344812</v>
      </c>
      <c r="AT2" s="10">
        <v>33.42404803186097</v>
      </c>
      <c r="AU2" s="10">
        <v>2.8122236198622477</v>
      </c>
      <c r="AV2" s="10">
        <v>3.1416450977246456E-2</v>
      </c>
      <c r="AW2" s="10">
        <f>1/Table1[[#This Row],[Avg MeanISIinBurst]]</f>
        <v>31.830457257067508</v>
      </c>
      <c r="AX2" s="10">
        <v>67.766553171625191</v>
      </c>
      <c r="AY2" s="10">
        <v>6.4285395426312675E-2</v>
      </c>
      <c r="AZ2" s="10">
        <v>86.665940871522096</v>
      </c>
      <c r="BA2" s="10">
        <v>0.43748299319727879</v>
      </c>
      <c r="BB2" s="10" t="b">
        <v>1</v>
      </c>
      <c r="BC2" s="10" t="b">
        <v>1</v>
      </c>
      <c r="BE2">
        <v>0</v>
      </c>
      <c r="BF2">
        <v>0</v>
      </c>
    </row>
    <row r="3" spans="1:58" hidden="1" x14ac:dyDescent="0.25">
      <c r="A3" t="s">
        <v>63</v>
      </c>
      <c r="B3">
        <v>3</v>
      </c>
      <c r="C3">
        <v>7</v>
      </c>
      <c r="D3" t="s">
        <v>57</v>
      </c>
      <c r="E3" t="s">
        <v>50</v>
      </c>
      <c r="F3">
        <v>22</v>
      </c>
      <c r="G3" t="str">
        <f>IF(Table1[[#This Row],[Ethanol Day]]&lt;9,"Early",IF(Table1[[#This Row],[Ethanol Day]]&gt;16,"Late","mid"))</f>
        <v>Late</v>
      </c>
      <c r="H3" t="s">
        <v>54</v>
      </c>
      <c r="I3" t="s">
        <v>56</v>
      </c>
      <c r="J3">
        <v>769</v>
      </c>
      <c r="K3">
        <v>0.61706439393939394</v>
      </c>
      <c r="L3">
        <v>5.6034335753119366</v>
      </c>
      <c r="M3">
        <v>0.42333333333333334</v>
      </c>
      <c r="N3">
        <v>4.2125565696228691</v>
      </c>
      <c r="O3">
        <v>0.67388888888888898</v>
      </c>
      <c r="P3">
        <v>6.8347053972994702</v>
      </c>
      <c r="Q3">
        <v>0.68527777777777787</v>
      </c>
      <c r="R3">
        <v>5.8839276107311624</v>
      </c>
      <c r="S3">
        <v>0.68575757575757568</v>
      </c>
      <c r="T3">
        <v>5.2407670201588488</v>
      </c>
      <c r="U3">
        <v>1.1284464194838693</v>
      </c>
      <c r="V3">
        <v>1.6841645751055427</v>
      </c>
      <c r="W3">
        <v>0.42333333333333334</v>
      </c>
      <c r="X3">
        <v>167</v>
      </c>
      <c r="Y3">
        <v>0.67388888888888898</v>
      </c>
      <c r="Z3">
        <v>195</v>
      </c>
      <c r="AA3">
        <v>0.68527777777777787</v>
      </c>
      <c r="AB3">
        <v>213</v>
      </c>
      <c r="AC3">
        <v>0.68575757575757568</v>
      </c>
      <c r="AD3">
        <v>69</v>
      </c>
      <c r="AE3">
        <v>0.38689910134998418</v>
      </c>
      <c r="AF3">
        <v>0.14058545093129143</v>
      </c>
      <c r="AG3">
        <v>0.38689910134998418</v>
      </c>
      <c r="AH3">
        <v>0.14058545093129141</v>
      </c>
      <c r="AI3">
        <v>1.4494505052779604E-6</v>
      </c>
      <c r="AJ3">
        <v>0.63202925637601481</v>
      </c>
      <c r="AK3">
        <f>Table1[[#This Row],[ratesVscumSumLicks_pVal]]-Table1[[#This Row],[normRatesVscumSumLicks_pVal]]</f>
        <v>0</v>
      </c>
      <c r="AL3">
        <f>Table1[[#This Row],[ratesVscumSumLicks_pearsonR]]-Table1[[#This Row],[normRatesVscumSumLicks_pearsonR]]</f>
        <v>0</v>
      </c>
      <c r="AM3">
        <v>1.4494505052779604E-6</v>
      </c>
      <c r="AN3">
        <v>0.63202925637601481</v>
      </c>
      <c r="AO3">
        <v>0.67686510618560414</v>
      </c>
      <c r="AP3">
        <v>-6.7972228397493076E-2</v>
      </c>
      <c r="AQ3">
        <v>0.14149686813979578</v>
      </c>
      <c r="AR3">
        <v>0.23665289389298164</v>
      </c>
      <c r="AT3" s="10">
        <v>5.6034335753119366</v>
      </c>
      <c r="AU3" s="10">
        <v>2.0799185463659149</v>
      </c>
      <c r="AV3" s="10">
        <v>2.6171069601086051E-2</v>
      </c>
      <c r="AW3" s="10">
        <f>1/Table1[[#This Row],[Avg MeanISIinBurst]]</f>
        <v>38.210131081478686</v>
      </c>
      <c r="AX3" s="10">
        <v>64.169494999639767</v>
      </c>
      <c r="AY3" s="10">
        <v>2.8834065371761242E-2</v>
      </c>
      <c r="AZ3" s="10">
        <v>116.24100032740834</v>
      </c>
      <c r="BA3" s="10">
        <v>1.7166666666666663E-2</v>
      </c>
      <c r="BB3" s="10" t="b">
        <v>1</v>
      </c>
      <c r="BC3" s="10" t="b">
        <v>1</v>
      </c>
    </row>
    <row r="4" spans="1:58" hidden="1" x14ac:dyDescent="0.25">
      <c r="A4" t="s">
        <v>48</v>
      </c>
      <c r="B4">
        <v>1</v>
      </c>
      <c r="C4">
        <v>10</v>
      </c>
      <c r="D4" t="s">
        <v>59</v>
      </c>
      <c r="E4" t="s">
        <v>50</v>
      </c>
      <c r="F4">
        <v>21</v>
      </c>
      <c r="G4" t="str">
        <f>IF(Table1[[#This Row],[Ethanol Day]]&lt;9,"Early",IF(Table1[[#This Row],[Ethanol Day]]&gt;16,"Late","mid"))</f>
        <v>Late</v>
      </c>
      <c r="H4" t="s">
        <v>60</v>
      </c>
      <c r="I4" t="s">
        <v>51</v>
      </c>
      <c r="J4">
        <v>531</v>
      </c>
      <c r="K4" s="1">
        <v>2.3727777777777779</v>
      </c>
      <c r="L4">
        <v>23.475667505014648</v>
      </c>
      <c r="M4">
        <v>1.150277777777778</v>
      </c>
      <c r="N4">
        <v>11.000954338255255</v>
      </c>
      <c r="O4">
        <v>3.080138888888889</v>
      </c>
      <c r="P4">
        <v>29.082803031042605</v>
      </c>
      <c r="Q4">
        <v>2.5843055555555554</v>
      </c>
      <c r="R4">
        <v>25.47321472341379</v>
      </c>
      <c r="S4">
        <v>2.6763888888888889</v>
      </c>
      <c r="T4">
        <v>28.979421489382517</v>
      </c>
      <c r="U4">
        <v>2.2284119515139507</v>
      </c>
      <c r="V4">
        <v>0.42267411634443408</v>
      </c>
      <c r="W4">
        <v>1.150277777777778</v>
      </c>
      <c r="X4">
        <v>82</v>
      </c>
      <c r="Y4">
        <v>3.080138888888889</v>
      </c>
      <c r="Z4">
        <v>226</v>
      </c>
      <c r="AA4">
        <v>2.5843055555555554</v>
      </c>
      <c r="AB4">
        <v>115</v>
      </c>
      <c r="AC4">
        <v>2.6763888888888889</v>
      </c>
      <c r="AD4">
        <v>107</v>
      </c>
      <c r="AE4">
        <v>0.13664561455282809</v>
      </c>
      <c r="AF4">
        <v>0.21798503481828818</v>
      </c>
      <c r="AG4">
        <v>0.13664561455282809</v>
      </c>
      <c r="AH4">
        <v>0.21798503481828818</v>
      </c>
      <c r="AI4">
        <v>1.3553637646372354E-4</v>
      </c>
      <c r="AJ4">
        <v>0.52327803618823721</v>
      </c>
      <c r="AK4">
        <f>Table1[[#This Row],[ratesVscumSumLicks_pVal]]-Table1[[#This Row],[normRatesVscumSumLicks_pVal]]</f>
        <v>6.5052130349130266E-19</v>
      </c>
      <c r="AL4">
        <f>Table1[[#This Row],[ratesVscumSumLicks_pearsonR]]-Table1[[#This Row],[normRatesVscumSumLicks_pearsonR]]</f>
        <v>0</v>
      </c>
      <c r="AM4">
        <v>1.3553637646372289E-4</v>
      </c>
      <c r="AN4">
        <v>0.52327803618823732</v>
      </c>
      <c r="AO4">
        <v>0.25666519003886756</v>
      </c>
      <c r="AP4">
        <v>0.17071152461393271</v>
      </c>
      <c r="AQ4">
        <v>1.0089231366524964E-5</v>
      </c>
      <c r="AR4">
        <v>0.60087327508386823</v>
      </c>
      <c r="AT4" s="10">
        <v>23.475667505014648</v>
      </c>
      <c r="AU4" s="10">
        <v>2.4043901187023757</v>
      </c>
      <c r="AV4" s="10">
        <v>2.7358429774432643E-2</v>
      </c>
      <c r="AW4" s="10">
        <f>1/Table1[[#This Row],[Avg MeanISIinBurst]]</f>
        <v>36.551805357430752</v>
      </c>
      <c r="AX4" s="10">
        <v>96.916275834623761</v>
      </c>
      <c r="AY4" s="10">
        <v>4.3340078138326216E-2</v>
      </c>
      <c r="AZ4" s="10">
        <v>134.36942047862871</v>
      </c>
      <c r="BA4" s="10">
        <v>0.26943262411347524</v>
      </c>
      <c r="BB4" s="10" t="b">
        <v>1</v>
      </c>
      <c r="BC4" s="10" t="b">
        <v>1</v>
      </c>
    </row>
    <row r="5" spans="1:58" hidden="1" x14ac:dyDescent="0.25">
      <c r="A5" t="s">
        <v>67</v>
      </c>
      <c r="B5">
        <v>4</v>
      </c>
      <c r="C5">
        <v>4</v>
      </c>
      <c r="D5" t="s">
        <v>64</v>
      </c>
      <c r="E5" t="s">
        <v>50</v>
      </c>
      <c r="F5">
        <v>21</v>
      </c>
      <c r="G5" t="str">
        <f>IF(Table1[[#This Row],[Ethanol Day]]&lt;9,"Early",IF(Table1[[#This Row],[Ethanol Day]]&gt;16,"Late","mid"))</f>
        <v>Late</v>
      </c>
      <c r="H5" t="s">
        <v>51</v>
      </c>
      <c r="I5" t="s">
        <v>51</v>
      </c>
      <c r="J5">
        <v>344</v>
      </c>
      <c r="K5" s="1">
        <v>1.8650694444444444</v>
      </c>
      <c r="L5">
        <v>27.549127713883614</v>
      </c>
      <c r="M5">
        <v>1.7388888888888889</v>
      </c>
      <c r="N5">
        <v>24.958094390846565</v>
      </c>
      <c r="O5">
        <v>1.5525</v>
      </c>
      <c r="P5">
        <v>23.957344551271451</v>
      </c>
      <c r="Q5">
        <v>2.096111111111111</v>
      </c>
      <c r="R5">
        <v>30.539238555758203</v>
      </c>
      <c r="S5">
        <v>2.0727777777777781</v>
      </c>
      <c r="T5">
        <v>32.014307014165951</v>
      </c>
      <c r="U5">
        <v>7.451409504321143</v>
      </c>
      <c r="V5">
        <v>0.59165121484617778</v>
      </c>
      <c r="W5">
        <v>1.7388888888888889</v>
      </c>
      <c r="X5">
        <v>2</v>
      </c>
      <c r="Y5">
        <v>1.5525</v>
      </c>
      <c r="Z5">
        <v>0</v>
      </c>
      <c r="AA5">
        <v>2.096111111111111</v>
      </c>
      <c r="AB5">
        <v>59</v>
      </c>
      <c r="AC5">
        <v>2.0727777777777781</v>
      </c>
      <c r="AD5">
        <v>89</v>
      </c>
      <c r="AE5">
        <v>2.9939733212037512E-2</v>
      </c>
      <c r="AF5">
        <v>0.32761358916207428</v>
      </c>
      <c r="AG5">
        <v>2.9939733212037512E-2</v>
      </c>
      <c r="AH5">
        <v>0.32761358916207428</v>
      </c>
      <c r="AI5">
        <v>3.193280240661121E-3</v>
      </c>
      <c r="AJ5">
        <v>0.41699726426686196</v>
      </c>
      <c r="AK5">
        <f>Table1[[#This Row],[ratesVscumSumLicks_pVal]]-Table1[[#This Row],[normRatesVscumSumLicks_pVal]]</f>
        <v>6.9388939039072284E-18</v>
      </c>
      <c r="AL5">
        <f>Table1[[#This Row],[ratesVscumSumLicks_pearsonR]]-Table1[[#This Row],[normRatesVscumSumLicks_pearsonR]]</f>
        <v>0</v>
      </c>
      <c r="AM5">
        <v>3.193280240661114E-3</v>
      </c>
      <c r="AN5">
        <v>0.41699726426686212</v>
      </c>
      <c r="AO5">
        <v>2.0349333087274209E-2</v>
      </c>
      <c r="AP5">
        <v>0.3527121329127062</v>
      </c>
      <c r="AQ5">
        <v>1.2005427239794877E-3</v>
      </c>
      <c r="AR5">
        <v>0.47760732333447764</v>
      </c>
      <c r="AT5" s="10">
        <v>27.549127713883614</v>
      </c>
      <c r="AU5" s="10">
        <v>2.6281997038953127</v>
      </c>
      <c r="AV5" s="10">
        <v>2.9708935530100185E-2</v>
      </c>
      <c r="AW5" s="10">
        <f>1/Table1[[#This Row],[Avg MeanISIinBurst]]</f>
        <v>33.65990676397108</v>
      </c>
      <c r="AX5" s="10">
        <v>62.666053883562867</v>
      </c>
      <c r="AY5" s="10">
        <v>5.3321218886280483E-2</v>
      </c>
      <c r="AZ5" s="10">
        <v>86.725227095831684</v>
      </c>
      <c r="BA5" s="10">
        <v>0.19395348837209303</v>
      </c>
      <c r="BB5" s="10" t="b">
        <v>1</v>
      </c>
      <c r="BC5" s="10" t="b">
        <v>1</v>
      </c>
    </row>
    <row r="6" spans="1:58" hidden="1" x14ac:dyDescent="0.25">
      <c r="A6" t="s">
        <v>67</v>
      </c>
      <c r="B6">
        <v>4</v>
      </c>
      <c r="C6">
        <v>7</v>
      </c>
      <c r="D6" t="s">
        <v>58</v>
      </c>
      <c r="E6" t="s">
        <v>50</v>
      </c>
      <c r="F6">
        <v>21</v>
      </c>
      <c r="G6" t="str">
        <f>IF(Table1[[#This Row],[Ethanol Day]]&lt;9,"Early",IF(Table1[[#This Row],[Ethanol Day]]&gt;16,"Late","mid"))</f>
        <v>Late</v>
      </c>
      <c r="H6" t="s">
        <v>51</v>
      </c>
      <c r="I6" t="s">
        <v>51</v>
      </c>
      <c r="J6">
        <v>344</v>
      </c>
      <c r="K6" s="1">
        <v>2.7247222222222227</v>
      </c>
      <c r="L6">
        <v>27.799386290284215</v>
      </c>
      <c r="M6">
        <v>0.78736111111111129</v>
      </c>
      <c r="N6">
        <v>8.9789010935929916</v>
      </c>
      <c r="O6">
        <v>3.3890277777777773</v>
      </c>
      <c r="P6">
        <v>34.56160162829444</v>
      </c>
      <c r="Q6">
        <v>3.4488888888888893</v>
      </c>
      <c r="R6">
        <v>35.310187813301276</v>
      </c>
      <c r="S6">
        <v>3.2736111111111117</v>
      </c>
      <c r="T6">
        <v>34.402710510519405</v>
      </c>
      <c r="U6">
        <v>9.1271365181511559</v>
      </c>
      <c r="V6">
        <v>0.39065350813070687</v>
      </c>
      <c r="W6">
        <v>0.78736111111111129</v>
      </c>
      <c r="X6">
        <v>2</v>
      </c>
      <c r="Y6">
        <v>3.3890277777777773</v>
      </c>
      <c r="Z6">
        <v>0</v>
      </c>
      <c r="AA6">
        <v>3.4488888888888893</v>
      </c>
      <c r="AB6">
        <v>59</v>
      </c>
      <c r="AC6">
        <v>3.2736111111111117</v>
      </c>
      <c r="AD6">
        <v>89</v>
      </c>
      <c r="AE6">
        <v>9.6257250651786405E-2</v>
      </c>
      <c r="AF6">
        <v>0.25392961980146012</v>
      </c>
      <c r="AG6">
        <v>9.6257250651786405E-2</v>
      </c>
      <c r="AH6">
        <v>0.25392961980146012</v>
      </c>
      <c r="AI6">
        <v>1.7862664465265653E-2</v>
      </c>
      <c r="AJ6">
        <v>0.34054573918153319</v>
      </c>
      <c r="AK6">
        <f>Table1[[#This Row],[ratesVscumSumLicks_pVal]]-Table1[[#This Row],[normRatesVscumSumLicks_pVal]]</f>
        <v>0</v>
      </c>
      <c r="AL6">
        <f>Table1[[#This Row],[ratesVscumSumLicks_pearsonR]]-Table1[[#This Row],[normRatesVscumSumLicks_pearsonR]]</f>
        <v>0</v>
      </c>
      <c r="AM6">
        <v>1.7862664465265653E-2</v>
      </c>
      <c r="AN6">
        <v>0.34054573918153319</v>
      </c>
      <c r="AO6">
        <v>0.25265009142641537</v>
      </c>
      <c r="AP6">
        <v>0.19291009206312981</v>
      </c>
      <c r="AQ6">
        <v>3.4787181863663905E-2</v>
      </c>
      <c r="AR6">
        <v>0.34803179698320635</v>
      </c>
      <c r="AT6" s="10">
        <v>27.799386290284215</v>
      </c>
      <c r="AU6" s="10">
        <v>2.4300779848912311</v>
      </c>
      <c r="AV6" s="10">
        <v>2.7545049074944664E-2</v>
      </c>
      <c r="AW6" s="10">
        <f>1/Table1[[#This Row],[Avg MeanISIinBurst]]</f>
        <v>36.304164762211769</v>
      </c>
      <c r="AX6" s="10">
        <v>80.437059972289305</v>
      </c>
      <c r="AY6" s="10">
        <v>4.4222461733073926E-2</v>
      </c>
      <c r="AZ6" s="10">
        <v>116.67972345223292</v>
      </c>
      <c r="BA6" s="10">
        <v>0.34765765765765766</v>
      </c>
      <c r="BB6" s="10" t="b">
        <v>1</v>
      </c>
      <c r="BC6" s="10" t="b">
        <v>1</v>
      </c>
    </row>
    <row r="7" spans="1:58" hidden="1" x14ac:dyDescent="0.25">
      <c r="A7" t="s">
        <v>68</v>
      </c>
      <c r="B7">
        <v>6</v>
      </c>
      <c r="C7">
        <v>9</v>
      </c>
      <c r="D7" t="s">
        <v>70</v>
      </c>
      <c r="E7" t="s">
        <v>50</v>
      </c>
      <c r="F7">
        <v>22</v>
      </c>
      <c r="G7" t="str">
        <f>IF(Table1[[#This Row],[Ethanol Day]]&lt;9,"Early",IF(Table1[[#This Row],[Ethanol Day]]&gt;16,"Late","mid"))</f>
        <v>Late</v>
      </c>
      <c r="H7" t="s">
        <v>52</v>
      </c>
      <c r="I7" t="s">
        <v>71</v>
      </c>
      <c r="J7">
        <v>778</v>
      </c>
      <c r="K7" s="1">
        <v>19.850972222222222</v>
      </c>
      <c r="L7">
        <v>93.325380794989002</v>
      </c>
      <c r="M7">
        <v>18.898888888888887</v>
      </c>
      <c r="N7">
        <v>92.130055585993375</v>
      </c>
      <c r="O7">
        <v>19.945833333333329</v>
      </c>
      <c r="P7">
        <v>93.53406721651568</v>
      </c>
      <c r="Q7">
        <v>19.794722222222223</v>
      </c>
      <c r="R7">
        <v>93.287946854079337</v>
      </c>
      <c r="S7">
        <v>20.764444444444447</v>
      </c>
      <c r="T7">
        <v>94.346334028291949</v>
      </c>
      <c r="U7">
        <v>0.93955698840799862</v>
      </c>
      <c r="V7">
        <v>5.036989016745385E-2</v>
      </c>
      <c r="W7">
        <v>18.898888888888887</v>
      </c>
      <c r="X7">
        <v>91</v>
      </c>
      <c r="Y7">
        <v>19.945833333333329</v>
      </c>
      <c r="Z7">
        <v>121</v>
      </c>
      <c r="AA7">
        <v>19.794722222222223</v>
      </c>
      <c r="AB7">
        <v>171</v>
      </c>
      <c r="AC7">
        <v>20.764444444444447</v>
      </c>
      <c r="AD7">
        <v>210</v>
      </c>
      <c r="AE7">
        <v>2.3354370202838107E-2</v>
      </c>
      <c r="AF7">
        <v>0.32686647099092869</v>
      </c>
      <c r="AG7">
        <v>2.3354370202838107E-2</v>
      </c>
      <c r="AH7">
        <v>0.32686647099092875</v>
      </c>
      <c r="AI7">
        <v>4.8112385424163085E-4</v>
      </c>
      <c r="AJ7">
        <v>0.48468481882107944</v>
      </c>
      <c r="AK7">
        <f>Table1[[#This Row],[ratesVscumSumLicks_pVal]]-Table1[[#This Row],[normRatesVscumSumLicks_pVal]]</f>
        <v>-1.6263032587282567E-18</v>
      </c>
      <c r="AL7">
        <f>Table1[[#This Row],[ratesVscumSumLicks_pearsonR]]-Table1[[#This Row],[normRatesVscumSumLicks_pearsonR]]</f>
        <v>0</v>
      </c>
      <c r="AM7">
        <v>4.8112385424163248E-4</v>
      </c>
      <c r="AN7">
        <v>0.48468481882107928</v>
      </c>
      <c r="AO7">
        <v>0.12502989665132391</v>
      </c>
      <c r="AP7">
        <v>0.22693694756725971</v>
      </c>
      <c r="AQ7">
        <v>4.5135796845899577E-4</v>
      </c>
      <c r="AR7">
        <v>0.49146626595863874</v>
      </c>
      <c r="AT7" s="10">
        <v>93.325380794989002</v>
      </c>
      <c r="AU7" s="10">
        <v>15.320403584243151</v>
      </c>
      <c r="AV7" s="10">
        <v>3.6276222131575601E-2</v>
      </c>
      <c r="AW7" s="10">
        <f>1/Table1[[#This Row],[Avg MeanISIinBurst]]</f>
        <v>27.566266310007475</v>
      </c>
      <c r="AX7" s="10">
        <v>207.77595140893345</v>
      </c>
      <c r="AY7" s="10">
        <v>0.55419438822348732</v>
      </c>
      <c r="AZ7" s="10">
        <v>45.653091847291556</v>
      </c>
      <c r="BA7" s="10">
        <v>1.2267375886524825</v>
      </c>
      <c r="BB7" s="10" t="b">
        <v>1</v>
      </c>
      <c r="BC7" s="10" t="b">
        <v>1</v>
      </c>
    </row>
    <row r="8" spans="1:58" hidden="1" x14ac:dyDescent="0.25">
      <c r="A8" t="s">
        <v>68</v>
      </c>
      <c r="B8">
        <v>6</v>
      </c>
      <c r="C8">
        <v>11</v>
      </c>
      <c r="D8" t="s">
        <v>72</v>
      </c>
      <c r="E8" t="s">
        <v>50</v>
      </c>
      <c r="F8">
        <v>22</v>
      </c>
      <c r="G8" t="str">
        <f>IF(Table1[[#This Row],[Ethanol Day]]&lt;9,"Early",IF(Table1[[#This Row],[Ethanol Day]]&gt;16,"Late","mid"))</f>
        <v>Late</v>
      </c>
      <c r="H8" t="s">
        <v>52</v>
      </c>
      <c r="I8" t="s">
        <v>51</v>
      </c>
      <c r="J8">
        <v>778</v>
      </c>
      <c r="K8" s="1">
        <v>9.5471527777777769</v>
      </c>
      <c r="L8">
        <v>66.625921791626254</v>
      </c>
      <c r="M8">
        <v>8.3566666666666674</v>
      </c>
      <c r="N8">
        <v>62.250524375497093</v>
      </c>
      <c r="O8">
        <v>9.1752777777777776</v>
      </c>
      <c r="P8">
        <v>64.818245131588327</v>
      </c>
      <c r="Q8">
        <v>9.6194444444444454</v>
      </c>
      <c r="R8">
        <v>67.047242467076828</v>
      </c>
      <c r="S8">
        <v>11.037222222222221</v>
      </c>
      <c r="T8">
        <v>72.387675192342783</v>
      </c>
      <c r="U8">
        <v>0.99589455175356623</v>
      </c>
      <c r="V8">
        <v>0.10437262713975587</v>
      </c>
      <c r="W8">
        <v>8.3566666666666674</v>
      </c>
      <c r="X8">
        <v>91</v>
      </c>
      <c r="Y8">
        <v>9.1752777777777776</v>
      </c>
      <c r="Z8">
        <v>121</v>
      </c>
      <c r="AA8">
        <v>9.6194444444444454</v>
      </c>
      <c r="AB8">
        <v>171</v>
      </c>
      <c r="AC8">
        <v>11.037222222222221</v>
      </c>
      <c r="AD8">
        <v>210</v>
      </c>
      <c r="AE8">
        <v>2.7111623805650371E-2</v>
      </c>
      <c r="AF8">
        <v>0.31899675481250822</v>
      </c>
      <c r="AG8">
        <v>2.7111623805650298E-2</v>
      </c>
      <c r="AH8">
        <v>0.31899675481250844</v>
      </c>
      <c r="AI8">
        <v>1.3934137479009031E-10</v>
      </c>
      <c r="AJ8">
        <v>0.77142373104273532</v>
      </c>
      <c r="AK8">
        <f>Table1[[#This Row],[ratesVscumSumLicks_pVal]]-Table1[[#This Row],[normRatesVscumSumLicks_pVal]]</f>
        <v>7.1344327832698637E-24</v>
      </c>
      <c r="AL8">
        <f>Table1[[#This Row],[ratesVscumSumLicks_pearsonR]]-Table1[[#This Row],[normRatesVscumSumLicks_pearsonR]]</f>
        <v>0</v>
      </c>
      <c r="AM8">
        <v>1.3934137479008318E-10</v>
      </c>
      <c r="AN8">
        <v>0.77142373104273587</v>
      </c>
      <c r="AO8">
        <v>5.794202482091896E-2</v>
      </c>
      <c r="AP8">
        <v>0.27562166488155881</v>
      </c>
      <c r="AQ8">
        <v>5.0643072077000616E-9</v>
      </c>
      <c r="AR8">
        <v>0.72648506677692493</v>
      </c>
      <c r="AT8" s="10">
        <v>66.625921791626254</v>
      </c>
      <c r="AU8" s="10">
        <v>4.2487413357812018</v>
      </c>
      <c r="AV8" s="10">
        <v>3.5744162800744633E-2</v>
      </c>
      <c r="AW8" s="10">
        <f>1/Table1[[#This Row],[Avg MeanISIinBurst]]</f>
        <v>27.976595943077108</v>
      </c>
      <c r="AX8" s="10">
        <v>103.41771950958382</v>
      </c>
      <c r="AY8" s="10">
        <v>0.13662602767494175</v>
      </c>
      <c r="AZ8" s="10">
        <v>75.069630238484734</v>
      </c>
      <c r="BA8" s="10">
        <v>1.4975694444444445</v>
      </c>
      <c r="BB8" s="10" t="b">
        <v>1</v>
      </c>
      <c r="BC8" s="10" t="b">
        <v>1</v>
      </c>
    </row>
    <row r="9" spans="1:58" hidden="1" x14ac:dyDescent="0.25">
      <c r="A9" t="s">
        <v>83</v>
      </c>
      <c r="B9">
        <v>12</v>
      </c>
      <c r="C9">
        <v>8</v>
      </c>
      <c r="D9" t="s">
        <v>81</v>
      </c>
      <c r="E9" t="s">
        <v>50</v>
      </c>
      <c r="F9">
        <v>10</v>
      </c>
      <c r="G9" t="str">
        <f>IF(Table1[[#This Row],[Ethanol Day]]&lt;9,"Early",IF(Table1[[#This Row],[Ethanol Day]]&gt;16,"Late","mid"))</f>
        <v>mid</v>
      </c>
      <c r="H9" t="s">
        <v>54</v>
      </c>
      <c r="I9" t="s">
        <v>52</v>
      </c>
      <c r="J9">
        <v>199</v>
      </c>
      <c r="K9">
        <v>8.7189930555555559</v>
      </c>
      <c r="L9">
        <v>68.950495676405254</v>
      </c>
      <c r="M9">
        <v>5.0111111111111111</v>
      </c>
      <c r="N9">
        <v>56.474469068895111</v>
      </c>
      <c r="O9">
        <v>8.1362500000000004</v>
      </c>
      <c r="P9">
        <v>66.441708811370361</v>
      </c>
      <c r="Q9">
        <v>10.911944444444444</v>
      </c>
      <c r="R9">
        <v>75.456761760479381</v>
      </c>
      <c r="S9">
        <v>10.81666666666667</v>
      </c>
      <c r="T9">
        <v>77.204021074360426</v>
      </c>
      <c r="U9">
        <v>1.8736482789734099</v>
      </c>
      <c r="V9">
        <v>0.11524313680000657</v>
      </c>
      <c r="W9">
        <v>5.0111111111111111</v>
      </c>
      <c r="X9">
        <v>3</v>
      </c>
      <c r="Y9">
        <v>8.1362500000000004</v>
      </c>
      <c r="Z9">
        <v>25</v>
      </c>
      <c r="AA9">
        <v>10.911944444444444</v>
      </c>
      <c r="AB9">
        <v>91</v>
      </c>
      <c r="AC9">
        <v>10.81666666666667</v>
      </c>
      <c r="AD9">
        <v>78</v>
      </c>
      <c r="AE9">
        <v>2.2496075504656464E-3</v>
      </c>
      <c r="AF9">
        <v>0.43939218959679882</v>
      </c>
      <c r="AG9">
        <v>2.2496075504656464E-3</v>
      </c>
      <c r="AH9">
        <v>0.43939218959679882</v>
      </c>
      <c r="AI9">
        <v>2.1512472198406468E-4</v>
      </c>
      <c r="AJ9">
        <v>0.50973070272871013</v>
      </c>
      <c r="AK9">
        <f>Table1[[#This Row],[ratesVscumSumLicks_pVal]]-Table1[[#This Row],[normRatesVscumSumLicks_pVal]]</f>
        <v>0</v>
      </c>
      <c r="AL9">
        <f>Table1[[#This Row],[ratesVscumSumLicks_pearsonR]]-Table1[[#This Row],[normRatesVscumSumLicks_pearsonR]]</f>
        <v>0</v>
      </c>
      <c r="AM9">
        <v>2.1512472198406468E-4</v>
      </c>
      <c r="AN9">
        <v>0.50973070272871024</v>
      </c>
      <c r="AO9">
        <v>1.803145072151021E-3</v>
      </c>
      <c r="AP9">
        <v>0.46740211328357667</v>
      </c>
      <c r="AQ9">
        <v>1.007085964743589E-4</v>
      </c>
      <c r="AR9">
        <v>0.56389058184164786</v>
      </c>
      <c r="AT9" s="10">
        <v>68.950495676405254</v>
      </c>
      <c r="AU9" s="10">
        <v>5.3005910092620807</v>
      </c>
      <c r="AV9" s="10">
        <v>3.1241759699485044E-2</v>
      </c>
      <c r="AW9" s="10">
        <f>1/Table1[[#This Row],[Avg MeanISIinBurst]]</f>
        <v>32.008440293345032</v>
      </c>
      <c r="AX9" s="10">
        <v>205.80238701096991</v>
      </c>
      <c r="AY9" s="10">
        <v>0.15024251667229677</v>
      </c>
      <c r="AZ9" s="10">
        <v>86.054424211227001</v>
      </c>
      <c r="BA9" s="10">
        <v>1.1513492063492066</v>
      </c>
      <c r="BB9" s="10" t="b">
        <v>1</v>
      </c>
      <c r="BC9" s="10" t="b">
        <v>1</v>
      </c>
    </row>
    <row r="10" spans="1:58" hidden="1" x14ac:dyDescent="0.25">
      <c r="A10" t="s">
        <v>68</v>
      </c>
      <c r="B10">
        <v>6</v>
      </c>
      <c r="C10">
        <v>12</v>
      </c>
      <c r="D10" t="s">
        <v>61</v>
      </c>
      <c r="E10" t="s">
        <v>50</v>
      </c>
      <c r="F10">
        <v>22</v>
      </c>
      <c r="G10" t="str">
        <f>IF(Table1[[#This Row],[Ethanol Day]]&lt;9,"Early",IF(Table1[[#This Row],[Ethanol Day]]&gt;16,"Late","mid"))</f>
        <v>Late</v>
      </c>
      <c r="H10" t="s">
        <v>52</v>
      </c>
      <c r="I10" t="s">
        <v>71</v>
      </c>
      <c r="J10">
        <v>778</v>
      </c>
      <c r="K10" s="1">
        <v>3.0169097222222221</v>
      </c>
      <c r="L10">
        <v>26.723216855492321</v>
      </c>
      <c r="M10">
        <v>2.4661111111111107</v>
      </c>
      <c r="N10">
        <v>23.841095371823243</v>
      </c>
      <c r="O10">
        <v>3.0511111111111116</v>
      </c>
      <c r="P10">
        <v>27.531538344875027</v>
      </c>
      <c r="Q10">
        <v>2.9631944444444449</v>
      </c>
      <c r="R10">
        <v>25.190449148893773</v>
      </c>
      <c r="S10">
        <v>3.5872222222222221</v>
      </c>
      <c r="T10">
        <v>30.202053914160704</v>
      </c>
      <c r="U10">
        <v>1.0764856953906188</v>
      </c>
      <c r="V10">
        <v>0.32823563840505082</v>
      </c>
      <c r="W10">
        <v>2.4661111111111107</v>
      </c>
      <c r="X10">
        <v>91</v>
      </c>
      <c r="Y10">
        <v>3.0511111111111116</v>
      </c>
      <c r="Z10">
        <v>121</v>
      </c>
      <c r="AA10">
        <v>2.9631944444444449</v>
      </c>
      <c r="AB10">
        <v>171</v>
      </c>
      <c r="AC10">
        <v>3.5872222222222221</v>
      </c>
      <c r="AD10">
        <v>210</v>
      </c>
      <c r="AE10">
        <v>1.0685056339573862E-2</v>
      </c>
      <c r="AF10">
        <v>0.36526892742958383</v>
      </c>
      <c r="AG10">
        <v>1.0685056339573814E-2</v>
      </c>
      <c r="AH10">
        <v>0.36526892742958394</v>
      </c>
      <c r="AI10">
        <v>1.6899013946150546E-6</v>
      </c>
      <c r="AJ10">
        <v>0.62893340206457093</v>
      </c>
      <c r="AK10">
        <f>Table1[[#This Row],[ratesVscumSumLicks_pVal]]-Table1[[#This Row],[normRatesVscumSumLicks_pVal]]</f>
        <v>-8.4703294725430034E-21</v>
      </c>
      <c r="AL10">
        <f>Table1[[#This Row],[ratesVscumSumLicks_pearsonR]]-Table1[[#This Row],[normRatesVscumSumLicks_pearsonR]]</f>
        <v>0</v>
      </c>
      <c r="AM10">
        <v>1.6899013946150631E-6</v>
      </c>
      <c r="AN10">
        <v>0.62893340206457082</v>
      </c>
      <c r="AO10">
        <v>2.8381205240965258E-2</v>
      </c>
      <c r="AP10">
        <v>0.31989295406944351</v>
      </c>
      <c r="AQ10">
        <v>2.1915049255199028E-3</v>
      </c>
      <c r="AR10">
        <v>0.43593730473820513</v>
      </c>
      <c r="AT10" s="10">
        <v>26.723216855492321</v>
      </c>
      <c r="AU10" s="10">
        <v>2.4178334989508365</v>
      </c>
      <c r="AV10" s="10">
        <v>2.9661223967424204E-2</v>
      </c>
      <c r="AW10" s="10">
        <f>1/Table1[[#This Row],[Avg MeanISIinBurst]]</f>
        <v>33.714050407975812</v>
      </c>
      <c r="AX10" s="10">
        <v>75.255478145109237</v>
      </c>
      <c r="AY10" s="10">
        <v>4.7169093890350289E-2</v>
      </c>
      <c r="AZ10" s="10">
        <v>109.02783268086856</v>
      </c>
      <c r="BA10" s="10">
        <v>0.33921985815602834</v>
      </c>
      <c r="BB10" s="10" t="b">
        <v>1</v>
      </c>
      <c r="BC10" s="10" t="b">
        <v>1</v>
      </c>
    </row>
    <row r="11" spans="1:58" hidden="1" x14ac:dyDescent="0.25">
      <c r="A11" t="s">
        <v>68</v>
      </c>
      <c r="B11">
        <v>6</v>
      </c>
      <c r="C11">
        <v>13</v>
      </c>
      <c r="D11" t="s">
        <v>73</v>
      </c>
      <c r="E11" t="s">
        <v>50</v>
      </c>
      <c r="F11">
        <v>22</v>
      </c>
      <c r="G11" t="str">
        <f>IF(Table1[[#This Row],[Ethanol Day]]&lt;9,"Early",IF(Table1[[#This Row],[Ethanol Day]]&gt;16,"Late","mid"))</f>
        <v>Late</v>
      </c>
      <c r="H11" t="s">
        <v>51</v>
      </c>
      <c r="I11" t="s">
        <v>56</v>
      </c>
      <c r="J11">
        <v>778</v>
      </c>
      <c r="K11" s="1">
        <v>6.5791540404040401</v>
      </c>
      <c r="L11">
        <v>50.951629462167531</v>
      </c>
      <c r="M11">
        <v>6.0061111111111103</v>
      </c>
      <c r="N11">
        <v>48.570578031033826</v>
      </c>
      <c r="O11">
        <v>6.5130555555555558</v>
      </c>
      <c r="P11">
        <v>50.579888443481074</v>
      </c>
      <c r="Q11">
        <v>6.4613888888888882</v>
      </c>
      <c r="R11">
        <v>49.824608821513742</v>
      </c>
      <c r="S11">
        <v>7.3360606060606068</v>
      </c>
      <c r="T11">
        <v>54.737524165920327</v>
      </c>
      <c r="U11">
        <v>1.0014875467019322</v>
      </c>
      <c r="V11">
        <v>0.15177535295091807</v>
      </c>
      <c r="W11">
        <v>6.0061111111111103</v>
      </c>
      <c r="X11">
        <v>91</v>
      </c>
      <c r="Y11">
        <v>6.5130555555555558</v>
      </c>
      <c r="Z11">
        <v>121</v>
      </c>
      <c r="AA11">
        <v>6.4613888888888882</v>
      </c>
      <c r="AB11">
        <v>171</v>
      </c>
      <c r="AC11">
        <v>7.3360606060606068</v>
      </c>
      <c r="AD11">
        <v>210</v>
      </c>
      <c r="AE11">
        <v>5.0268977119065313E-2</v>
      </c>
      <c r="AF11">
        <v>0.28419980795966893</v>
      </c>
      <c r="AG11">
        <v>5.0268977119065313E-2</v>
      </c>
      <c r="AH11">
        <v>0.28419980795966887</v>
      </c>
      <c r="AI11">
        <v>5.5650681291457627E-5</v>
      </c>
      <c r="AJ11">
        <v>0.54786580410826102</v>
      </c>
      <c r="AK11">
        <f>Table1[[#This Row],[ratesVscumSumLicks_pVal]]-Table1[[#This Row],[normRatesVscumSumLicks_pVal]]</f>
        <v>4.7433845046240819E-19</v>
      </c>
      <c r="AL11">
        <f>Table1[[#This Row],[ratesVscumSumLicks_pearsonR]]-Table1[[#This Row],[normRatesVscumSumLicks_pearsonR]]</f>
        <v>0</v>
      </c>
      <c r="AM11">
        <v>5.5650681291457153E-5</v>
      </c>
      <c r="AN11">
        <v>0.54786580410826113</v>
      </c>
      <c r="AO11">
        <v>0.13476244834580975</v>
      </c>
      <c r="AP11">
        <v>0.22139742078810318</v>
      </c>
      <c r="AQ11">
        <v>5.0387164508931088E-3</v>
      </c>
      <c r="AR11">
        <v>0.40246625176452905</v>
      </c>
      <c r="AT11" s="10">
        <v>50.951629462167531</v>
      </c>
      <c r="AU11" s="10">
        <v>3.1899245296814671</v>
      </c>
      <c r="AV11" s="10">
        <v>3.303969656434097E-2</v>
      </c>
      <c r="AW11" s="10">
        <f>1/Table1[[#This Row],[Avg MeanISIinBurst]]</f>
        <v>30.266621790930078</v>
      </c>
      <c r="AX11" s="10">
        <v>89.553020349790444</v>
      </c>
      <c r="AY11" s="10">
        <v>8.5177747750964081E-2</v>
      </c>
      <c r="AZ11" s="10">
        <v>90.304965845552289</v>
      </c>
      <c r="BA11" s="10">
        <v>1.0543262411347514</v>
      </c>
      <c r="BB11" s="10" t="b">
        <v>1</v>
      </c>
      <c r="BC11" s="10" t="b">
        <v>1</v>
      </c>
    </row>
    <row r="12" spans="1:58" hidden="1" x14ac:dyDescent="0.25">
      <c r="A12" t="s">
        <v>92</v>
      </c>
      <c r="B12">
        <v>13</v>
      </c>
      <c r="C12">
        <v>1</v>
      </c>
      <c r="D12" t="s">
        <v>77</v>
      </c>
      <c r="E12" t="s">
        <v>50</v>
      </c>
      <c r="F12">
        <v>22</v>
      </c>
      <c r="G12" t="str">
        <f>IF(Table1[[#This Row],[Ethanol Day]]&lt;9,"Early",IF(Table1[[#This Row],[Ethanol Day]]&gt;16,"Late","mid"))</f>
        <v>Late</v>
      </c>
      <c r="H12" t="s">
        <v>54</v>
      </c>
      <c r="I12" t="s">
        <v>52</v>
      </c>
      <c r="J12">
        <v>889</v>
      </c>
      <c r="K12">
        <v>10.089479166666667</v>
      </c>
      <c r="L12">
        <v>71.447714041440818</v>
      </c>
      <c r="M12">
        <v>5.4377777777777787</v>
      </c>
      <c r="N12">
        <v>56.155500094985548</v>
      </c>
      <c r="O12">
        <v>8.5488888888888894</v>
      </c>
      <c r="P12">
        <v>64.46060656134982</v>
      </c>
      <c r="Q12">
        <v>12.496250000000002</v>
      </c>
      <c r="R12">
        <v>81.523325547151885</v>
      </c>
      <c r="S12">
        <v>13.875</v>
      </c>
      <c r="T12">
        <v>85.702305600995956</v>
      </c>
      <c r="U12">
        <v>1.4690189780142173</v>
      </c>
      <c r="V12">
        <v>0.10079459361798694</v>
      </c>
      <c r="W12">
        <v>5.4377777777777787</v>
      </c>
      <c r="X12">
        <v>314</v>
      </c>
      <c r="Y12">
        <v>8.5488888888888894</v>
      </c>
      <c r="Z12">
        <v>163</v>
      </c>
      <c r="AA12">
        <v>12.496250000000002</v>
      </c>
      <c r="AB12">
        <v>263</v>
      </c>
      <c r="AC12">
        <v>13.875</v>
      </c>
      <c r="AD12">
        <v>69</v>
      </c>
      <c r="AE12">
        <v>9.1822516407140356E-2</v>
      </c>
      <c r="AF12">
        <v>-0.24872447279602222</v>
      </c>
      <c r="AG12">
        <v>9.1822516407140356E-2</v>
      </c>
      <c r="AH12">
        <v>-0.24872447279602228</v>
      </c>
      <c r="AI12">
        <v>5.6605497094024389E-14</v>
      </c>
      <c r="AJ12">
        <v>0.84297746068541357</v>
      </c>
      <c r="AK12">
        <f>Table1[[#This Row],[ratesVscumSumLicks_pVal]]-Table1[[#This Row],[normRatesVscumSumLicks_pVal]]</f>
        <v>8.0779356694631609E-28</v>
      </c>
      <c r="AL12">
        <f>Table1[[#This Row],[ratesVscumSumLicks_pearsonR]]-Table1[[#This Row],[normRatesVscumSumLicks_pearsonR]]</f>
        <v>0</v>
      </c>
      <c r="AM12">
        <v>5.6605497094023581E-14</v>
      </c>
      <c r="AN12">
        <v>0.84297746068541368</v>
      </c>
      <c r="AO12">
        <v>0.19644139090307045</v>
      </c>
      <c r="AP12">
        <v>-0.20089542645909036</v>
      </c>
      <c r="AQ12">
        <v>4.6445072604757681E-14</v>
      </c>
      <c r="AR12">
        <v>0.86830341046579851</v>
      </c>
      <c r="AT12" s="10">
        <v>71.447714041440818</v>
      </c>
      <c r="AU12" s="10">
        <v>5.4043479774004872</v>
      </c>
      <c r="AV12" s="10">
        <v>2.9491054321340755E-2</v>
      </c>
      <c r="AW12" s="10">
        <f>1/Table1[[#This Row],[Avg MeanISIinBurst]]</f>
        <v>33.908587638264436</v>
      </c>
      <c r="AX12" s="10">
        <v>214.9028091235742</v>
      </c>
      <c r="AY12" s="10">
        <v>0.14106999560666572</v>
      </c>
      <c r="AZ12" s="10">
        <v>91.645312361917533</v>
      </c>
      <c r="BA12" s="10">
        <v>1.254651162790698</v>
      </c>
      <c r="BB12" s="10" t="b">
        <v>1</v>
      </c>
      <c r="BC12" s="10" t="b">
        <v>1</v>
      </c>
    </row>
    <row r="13" spans="1:58" hidden="1" x14ac:dyDescent="0.25">
      <c r="A13" t="s">
        <v>68</v>
      </c>
      <c r="B13">
        <v>6</v>
      </c>
      <c r="C13">
        <v>15</v>
      </c>
      <c r="D13" t="s">
        <v>62</v>
      </c>
      <c r="E13" t="s">
        <v>50</v>
      </c>
      <c r="F13">
        <v>22</v>
      </c>
      <c r="G13" t="str">
        <f>IF(Table1[[#This Row],[Ethanol Day]]&lt;9,"Early",IF(Table1[[#This Row],[Ethanol Day]]&gt;16,"Late","mid"))</f>
        <v>Late</v>
      </c>
      <c r="H13" t="s">
        <v>52</v>
      </c>
      <c r="I13" t="s">
        <v>51</v>
      </c>
      <c r="J13">
        <v>778</v>
      </c>
      <c r="K13" s="1">
        <v>7.5607291666666665</v>
      </c>
      <c r="L13">
        <v>57.107159623212887</v>
      </c>
      <c r="M13">
        <v>6.87361111111111</v>
      </c>
      <c r="N13">
        <v>53.944405074988197</v>
      </c>
      <c r="O13">
        <v>7.739583333333333</v>
      </c>
      <c r="P13">
        <v>58.840469930330435</v>
      </c>
      <c r="Q13">
        <v>7.516805555555556</v>
      </c>
      <c r="R13">
        <v>56.98607625100631</v>
      </c>
      <c r="S13">
        <v>8.1129166666666652</v>
      </c>
      <c r="T13">
        <v>58.945210377274378</v>
      </c>
      <c r="U13">
        <v>1.0123151166664048</v>
      </c>
      <c r="V13">
        <v>0.12957914380141919</v>
      </c>
      <c r="W13">
        <v>6.87361111111111</v>
      </c>
      <c r="X13">
        <v>91</v>
      </c>
      <c r="Y13">
        <v>7.739583333333333</v>
      </c>
      <c r="Z13">
        <v>121</v>
      </c>
      <c r="AA13">
        <v>7.516805555555556</v>
      </c>
      <c r="AB13">
        <v>171</v>
      </c>
      <c r="AC13">
        <v>8.1129166666666652</v>
      </c>
      <c r="AD13">
        <v>210</v>
      </c>
      <c r="AE13">
        <v>1.984882445197609E-2</v>
      </c>
      <c r="AF13">
        <v>0.33523407535188332</v>
      </c>
      <c r="AG13">
        <v>1.984882445197609E-2</v>
      </c>
      <c r="AH13">
        <v>0.33523407535188332</v>
      </c>
      <c r="AI13">
        <v>1.501881752992492E-3</v>
      </c>
      <c r="AJ13">
        <v>0.44564916893519757</v>
      </c>
      <c r="AK13">
        <f>Table1[[#This Row],[ratesVscumSumLicks_pVal]]-Table1[[#This Row],[normRatesVscumSumLicks_pVal]]</f>
        <v>-1.0408340855860843E-17</v>
      </c>
      <c r="AL13">
        <f>Table1[[#This Row],[ratesVscumSumLicks_pearsonR]]-Table1[[#This Row],[normRatesVscumSumLicks_pearsonR]]</f>
        <v>0</v>
      </c>
      <c r="AM13">
        <v>1.5018817529925024E-3</v>
      </c>
      <c r="AN13">
        <v>0.44564916893519735</v>
      </c>
      <c r="AO13">
        <v>7.0744835785956903E-2</v>
      </c>
      <c r="AP13">
        <v>0.271938774991617</v>
      </c>
      <c r="AQ13">
        <v>8.3266920838142688E-2</v>
      </c>
      <c r="AR13">
        <v>0.26104474934531674</v>
      </c>
      <c r="AT13" s="10">
        <v>57.107159623212887</v>
      </c>
      <c r="AU13" s="10">
        <v>3.5270860365731362</v>
      </c>
      <c r="AV13" s="10">
        <v>3.3770390902252055E-2</v>
      </c>
      <c r="AW13" s="10">
        <f>1/Table1[[#This Row],[Avg MeanISIinBurst]]</f>
        <v>29.611738960750753</v>
      </c>
      <c r="AX13" s="10">
        <v>96.86542410169352</v>
      </c>
      <c r="AY13" s="10">
        <v>9.9724598931057645E-2</v>
      </c>
      <c r="AZ13" s="10">
        <v>84.665638778771424</v>
      </c>
      <c r="BA13" s="10">
        <v>1.2239999999999998</v>
      </c>
      <c r="BB13" s="10" t="b">
        <v>1</v>
      </c>
      <c r="BC13" s="10" t="b">
        <v>1</v>
      </c>
    </row>
    <row r="14" spans="1:58" hidden="1" x14ac:dyDescent="0.25">
      <c r="A14" t="s">
        <v>75</v>
      </c>
      <c r="B14">
        <v>9</v>
      </c>
      <c r="C14">
        <v>13</v>
      </c>
      <c r="D14" t="s">
        <v>73</v>
      </c>
      <c r="E14" t="s">
        <v>50</v>
      </c>
      <c r="F14">
        <v>21</v>
      </c>
      <c r="G14" t="str">
        <f>IF(Table1[[#This Row],[Ethanol Day]]&lt;9,"Early",IF(Table1[[#This Row],[Ethanol Day]]&gt;16,"Late","mid"))</f>
        <v>Late</v>
      </c>
      <c r="H14" t="s">
        <v>51</v>
      </c>
      <c r="I14" t="s">
        <v>52</v>
      </c>
      <c r="J14">
        <v>880</v>
      </c>
      <c r="K14" s="1">
        <v>0.88510416666666669</v>
      </c>
      <c r="L14">
        <v>11.185541101572912</v>
      </c>
      <c r="M14">
        <v>0.35888888888888887</v>
      </c>
      <c r="N14">
        <v>6.2534624266392758</v>
      </c>
      <c r="O14">
        <v>1.0273611111111109</v>
      </c>
      <c r="P14">
        <v>11.321421104697306</v>
      </c>
      <c r="Q14">
        <v>1.2005555555555556</v>
      </c>
      <c r="R14">
        <v>14.905546730397274</v>
      </c>
      <c r="S14">
        <v>0.9536111111111113</v>
      </c>
      <c r="T14">
        <v>12.247554157931518</v>
      </c>
      <c r="U14">
        <v>2.8221032924004747</v>
      </c>
      <c r="V14">
        <v>1.1844218584317738</v>
      </c>
      <c r="W14">
        <v>0.35888888888888887</v>
      </c>
      <c r="X14">
        <v>213</v>
      </c>
      <c r="Y14">
        <v>1.0273611111111109</v>
      </c>
      <c r="Z14">
        <v>170</v>
      </c>
      <c r="AA14">
        <v>1.2005555555555556</v>
      </c>
      <c r="AB14">
        <v>303</v>
      </c>
      <c r="AC14">
        <v>0.9536111111111113</v>
      </c>
      <c r="AD14">
        <v>64</v>
      </c>
      <c r="AE14">
        <v>0.39642949497735847</v>
      </c>
      <c r="AF14">
        <v>0.13966789604813687</v>
      </c>
      <c r="AG14">
        <v>0.39642949497735847</v>
      </c>
      <c r="AH14">
        <v>0.13966789604813681</v>
      </c>
      <c r="AI14">
        <v>4.2698783437339992E-6</v>
      </c>
      <c r="AJ14">
        <v>0.60948982424774811</v>
      </c>
      <c r="AK14">
        <f>Table1[[#This Row],[ratesVscumSumLicks_pVal]]-Table1[[#This Row],[normRatesVscumSumLicks_pVal]]</f>
        <v>-1.3976043629695956E-19</v>
      </c>
      <c r="AL14">
        <f>Table1[[#This Row],[ratesVscumSumLicks_pearsonR]]-Table1[[#This Row],[normRatesVscumSumLicks_pearsonR]]</f>
        <v>8.8817841970012523E-16</v>
      </c>
      <c r="AM14">
        <v>4.269878343734139E-6</v>
      </c>
      <c r="AN14">
        <v>0.60948982424774722</v>
      </c>
      <c r="AO14">
        <v>0.71252532123035695</v>
      </c>
      <c r="AP14">
        <v>6.359319876827714E-2</v>
      </c>
      <c r="AQ14">
        <v>2.8243677989571173E-5</v>
      </c>
      <c r="AR14">
        <v>0.63815157230216768</v>
      </c>
      <c r="AT14" s="10">
        <v>11.185541101572912</v>
      </c>
      <c r="AU14" s="10">
        <v>2.2087222261715782</v>
      </c>
      <c r="AV14" s="10">
        <v>2.778219319849487E-2</v>
      </c>
      <c r="AW14" s="10">
        <f>1/Table1[[#This Row],[Avg MeanISIinBurst]]</f>
        <v>35.994278524208667</v>
      </c>
      <c r="AX14" s="10">
        <v>70.767587806034996</v>
      </c>
      <c r="AY14" s="10">
        <v>3.6004537403419835E-2</v>
      </c>
      <c r="AZ14" s="10">
        <v>122.25618988101932</v>
      </c>
      <c r="BA14" s="10">
        <v>5.212962962962963E-2</v>
      </c>
      <c r="BB14" s="10" t="b">
        <v>1</v>
      </c>
      <c r="BC14" s="10" t="b">
        <v>1</v>
      </c>
    </row>
    <row r="15" spans="1:58" hidden="1" x14ac:dyDescent="0.25">
      <c r="A15" t="s">
        <v>92</v>
      </c>
      <c r="B15">
        <v>13</v>
      </c>
      <c r="C15">
        <v>5</v>
      </c>
      <c r="D15" t="s">
        <v>94</v>
      </c>
      <c r="E15" t="s">
        <v>50</v>
      </c>
      <c r="F15">
        <v>22</v>
      </c>
      <c r="G15" t="str">
        <f>IF(Table1[[#This Row],[Ethanol Day]]&lt;9,"Early",IF(Table1[[#This Row],[Ethanol Day]]&gt;16,"Late","mid"))</f>
        <v>Late</v>
      </c>
      <c r="H15" t="s">
        <v>54</v>
      </c>
      <c r="I15" t="s">
        <v>52</v>
      </c>
      <c r="J15">
        <v>889</v>
      </c>
      <c r="K15">
        <v>11.110000000000001</v>
      </c>
      <c r="L15">
        <v>74.642565602765728</v>
      </c>
      <c r="M15">
        <v>9.3804166666666671</v>
      </c>
      <c r="N15">
        <v>70.887642622450159</v>
      </c>
      <c r="O15">
        <v>7.0069444444444438</v>
      </c>
      <c r="P15">
        <v>60.802940716364901</v>
      </c>
      <c r="Q15">
        <v>14.412916666666669</v>
      </c>
      <c r="R15">
        <v>84.898551655263404</v>
      </c>
      <c r="S15">
        <v>13.639722222222224</v>
      </c>
      <c r="T15">
        <v>84.732441365264648</v>
      </c>
      <c r="U15">
        <v>1.3352655746843856</v>
      </c>
      <c r="V15">
        <v>9.0684429671648178E-2</v>
      </c>
      <c r="W15">
        <v>9.3804166666666671</v>
      </c>
      <c r="X15">
        <v>314</v>
      </c>
      <c r="Y15">
        <v>7.0069444444444438</v>
      </c>
      <c r="Z15">
        <v>163</v>
      </c>
      <c r="AA15">
        <v>14.412916666666669</v>
      </c>
      <c r="AB15">
        <v>263</v>
      </c>
      <c r="AC15">
        <v>13.639722222222224</v>
      </c>
      <c r="AD15">
        <v>69</v>
      </c>
      <c r="AE15">
        <v>0.89390618336761907</v>
      </c>
      <c r="AF15">
        <v>-1.9989350366367401E-2</v>
      </c>
      <c r="AG15">
        <v>0.89390618336761907</v>
      </c>
      <c r="AH15">
        <v>-1.9989350366367377E-2</v>
      </c>
      <c r="AI15">
        <v>2.2677864820684559E-7</v>
      </c>
      <c r="AJ15">
        <v>0.66694095070460313</v>
      </c>
      <c r="AK15">
        <f>Table1[[#This Row],[ratesVscumSumLicks_pVal]]-Table1[[#This Row],[normRatesVscumSumLicks_pVal]]</f>
        <v>1.6411263353052069E-21</v>
      </c>
      <c r="AL15">
        <f>Table1[[#This Row],[ratesVscumSumLicks_pearsonR]]-Table1[[#This Row],[normRatesVscumSumLicks_pearsonR]]</f>
        <v>0</v>
      </c>
      <c r="AM15">
        <v>2.2677864820684395E-7</v>
      </c>
      <c r="AN15">
        <v>0.66694095070460335</v>
      </c>
      <c r="AO15">
        <v>0.7404950617421836</v>
      </c>
      <c r="AP15">
        <v>5.2658621900579516E-2</v>
      </c>
      <c r="AQ15">
        <v>9.4964518865584528E-6</v>
      </c>
      <c r="AR15">
        <v>0.62540863328755947</v>
      </c>
      <c r="AT15" s="10">
        <v>74.642565602765728</v>
      </c>
      <c r="AU15" s="10">
        <v>5.8283828369710067</v>
      </c>
      <c r="AV15" s="10">
        <v>3.1926402331750516E-2</v>
      </c>
      <c r="AW15" s="10">
        <f>1/Table1[[#This Row],[Avg MeanISIinBurst]]</f>
        <v>31.322038405984415</v>
      </c>
      <c r="AX15" s="10">
        <v>204.85117772848241</v>
      </c>
      <c r="AY15" s="10">
        <v>0.17354036491814373</v>
      </c>
      <c r="AZ15" s="10">
        <v>82.250541859121171</v>
      </c>
      <c r="BA15" s="10">
        <v>1.4026190476190474</v>
      </c>
      <c r="BB15" s="10" t="b">
        <v>1</v>
      </c>
      <c r="BC15" s="10" t="b">
        <v>1</v>
      </c>
    </row>
    <row r="16" spans="1:58" hidden="1" x14ac:dyDescent="0.25">
      <c r="A16" t="s">
        <v>92</v>
      </c>
      <c r="B16">
        <v>13</v>
      </c>
      <c r="C16">
        <v>10</v>
      </c>
      <c r="D16" t="s">
        <v>81</v>
      </c>
      <c r="E16" t="s">
        <v>50</v>
      </c>
      <c r="F16">
        <v>22</v>
      </c>
      <c r="G16" t="str">
        <f>IF(Table1[[#This Row],[Ethanol Day]]&lt;9,"Early",IF(Table1[[#This Row],[Ethanol Day]]&gt;16,"Late","mid"))</f>
        <v>Late</v>
      </c>
      <c r="H16" t="s">
        <v>54</v>
      </c>
      <c r="I16" t="s">
        <v>52</v>
      </c>
      <c r="J16">
        <v>889</v>
      </c>
      <c r="K16">
        <v>5.4936111111111101</v>
      </c>
      <c r="L16">
        <v>49.688250294640994</v>
      </c>
      <c r="M16">
        <v>4.5777777777777775</v>
      </c>
      <c r="N16">
        <v>43.375756206393554</v>
      </c>
      <c r="O16">
        <v>5.0225</v>
      </c>
      <c r="P16">
        <v>46.353236881199166</v>
      </c>
      <c r="Q16">
        <v>5.5633333333333326</v>
      </c>
      <c r="R16">
        <v>48.915229715648508</v>
      </c>
      <c r="S16">
        <v>6.8108333333333322</v>
      </c>
      <c r="T16">
        <v>60.930385173809533</v>
      </c>
      <c r="U16">
        <v>1.1105993791156892</v>
      </c>
      <c r="V16">
        <v>0.18182629363009989</v>
      </c>
      <c r="W16">
        <v>4.5777777777777775</v>
      </c>
      <c r="X16">
        <v>314</v>
      </c>
      <c r="Y16">
        <v>5.0225</v>
      </c>
      <c r="Z16">
        <v>163</v>
      </c>
      <c r="AA16">
        <v>5.5633333333333326</v>
      </c>
      <c r="AB16">
        <v>263</v>
      </c>
      <c r="AC16">
        <v>6.8108333333333322</v>
      </c>
      <c r="AD16">
        <v>69</v>
      </c>
      <c r="AE16">
        <v>3.6938843000223474E-3</v>
      </c>
      <c r="AF16">
        <v>-0.41534358425222578</v>
      </c>
      <c r="AG16">
        <v>3.6938843000223474E-3</v>
      </c>
      <c r="AH16">
        <v>-0.41534358425222589</v>
      </c>
      <c r="AI16">
        <v>8.3690303497691796E-12</v>
      </c>
      <c r="AJ16">
        <v>0.80072094565194551</v>
      </c>
      <c r="AK16">
        <f>Table1[[#This Row],[ratesVscumSumLicks_pVal]]-Table1[[#This Row],[normRatesVscumSumLicks_pVal]]</f>
        <v>-5.9776723954027391E-26</v>
      </c>
      <c r="AL16">
        <f>Table1[[#This Row],[ratesVscumSumLicks_pearsonR]]-Table1[[#This Row],[normRatesVscumSumLicks_pearsonR]]</f>
        <v>0</v>
      </c>
      <c r="AM16">
        <v>8.3690303497692394E-12</v>
      </c>
      <c r="AN16">
        <v>0.8007209456519454</v>
      </c>
      <c r="AO16">
        <v>2.3888003324537442E-3</v>
      </c>
      <c r="AP16">
        <v>-0.44636513626762708</v>
      </c>
      <c r="AQ16">
        <v>2.5767284583562733E-8</v>
      </c>
      <c r="AR16">
        <v>0.72522400159036138</v>
      </c>
      <c r="AT16" s="10">
        <v>49.688250294640994</v>
      </c>
      <c r="AU16" s="10">
        <v>3.1296725822379674</v>
      </c>
      <c r="AV16" s="10">
        <v>3.0539741327570889E-2</v>
      </c>
      <c r="AW16" s="10">
        <f>1/Table1[[#This Row],[Avg MeanISIinBurst]]</f>
        <v>32.744219712732558</v>
      </c>
      <c r="AX16" s="10">
        <v>115.76943046498</v>
      </c>
      <c r="AY16" s="10">
        <v>7.4980212036836191E-2</v>
      </c>
      <c r="AZ16" s="10">
        <v>101.20687066236033</v>
      </c>
      <c r="BA16" s="10">
        <v>0.87856060606060604</v>
      </c>
      <c r="BB16" s="10" t="b">
        <v>1</v>
      </c>
      <c r="BC16" s="10" t="b">
        <v>1</v>
      </c>
    </row>
    <row r="17" spans="1:55" hidden="1" x14ac:dyDescent="0.25">
      <c r="A17" t="s">
        <v>92</v>
      </c>
      <c r="B17">
        <v>13</v>
      </c>
      <c r="C17">
        <v>13</v>
      </c>
      <c r="D17" t="s">
        <v>86</v>
      </c>
      <c r="E17" t="s">
        <v>50</v>
      </c>
      <c r="F17">
        <v>22</v>
      </c>
      <c r="G17" t="str">
        <f>IF(Table1[[#This Row],[Ethanol Day]]&lt;9,"Early",IF(Table1[[#This Row],[Ethanol Day]]&gt;16,"Late","mid"))</f>
        <v>Late</v>
      </c>
      <c r="H17" t="s">
        <v>54</v>
      </c>
      <c r="I17" t="s">
        <v>52</v>
      </c>
      <c r="J17">
        <v>889</v>
      </c>
      <c r="K17">
        <v>1.3630555555555557</v>
      </c>
      <c r="L17">
        <v>16.742146745419394</v>
      </c>
      <c r="M17">
        <v>0.46250000000000008</v>
      </c>
      <c r="N17">
        <v>8.2344148232627408</v>
      </c>
      <c r="O17">
        <v>0.39250000000000007</v>
      </c>
      <c r="P17">
        <v>8.8732259625090766</v>
      </c>
      <c r="Q17">
        <v>1.4775</v>
      </c>
      <c r="R17">
        <v>18.526005642078957</v>
      </c>
      <c r="S17">
        <v>3.1197222222222223</v>
      </c>
      <c r="T17">
        <v>33.466607237217247</v>
      </c>
      <c r="U17">
        <v>2.3258060414958091</v>
      </c>
      <c r="V17">
        <v>0.75555017533759028</v>
      </c>
      <c r="W17">
        <v>0.46250000000000008</v>
      </c>
      <c r="X17">
        <v>314</v>
      </c>
      <c r="Y17">
        <v>0.39250000000000007</v>
      </c>
      <c r="Z17">
        <v>163</v>
      </c>
      <c r="AA17">
        <v>1.4775</v>
      </c>
      <c r="AB17">
        <v>263</v>
      </c>
      <c r="AC17">
        <v>3.1197222222222223</v>
      </c>
      <c r="AD17">
        <v>69</v>
      </c>
      <c r="AE17">
        <v>0.39096741028947635</v>
      </c>
      <c r="AF17">
        <v>-0.12806444281874335</v>
      </c>
      <c r="AG17">
        <v>0.39096741028947635</v>
      </c>
      <c r="AH17">
        <v>-0.12806444281874335</v>
      </c>
      <c r="AI17">
        <v>8.4779393029806893E-12</v>
      </c>
      <c r="AJ17">
        <v>0.80059635972861587</v>
      </c>
      <c r="AK17">
        <f>Table1[[#This Row],[ratesVscumSumLicks_pVal]]-Table1[[#This Row],[normRatesVscumSumLicks_pVal]]</f>
        <v>-3.3765771098356013E-25</v>
      </c>
      <c r="AL17">
        <f>Table1[[#This Row],[ratesVscumSumLicks_pearsonR]]-Table1[[#This Row],[normRatesVscumSumLicks_pearsonR]]</f>
        <v>0</v>
      </c>
      <c r="AM17">
        <v>8.477939302981027E-12</v>
      </c>
      <c r="AN17">
        <v>0.80059635972861554</v>
      </c>
      <c r="AO17">
        <v>0.46033939703565929</v>
      </c>
      <c r="AP17">
        <v>-0.11288150182030217</v>
      </c>
      <c r="AQ17">
        <v>4.1323315069305419E-9</v>
      </c>
      <c r="AR17">
        <v>0.74581941558984433</v>
      </c>
      <c r="AT17" s="10">
        <v>16.742146745419394</v>
      </c>
      <c r="AU17" s="10">
        <v>2.2924278880982865</v>
      </c>
      <c r="AV17" s="10">
        <v>2.8221300941497295E-2</v>
      </c>
      <c r="AW17" s="10">
        <f>1/Table1[[#This Row],[Avg MeanISIinBurst]]</f>
        <v>35.434227574164574</v>
      </c>
      <c r="AX17" s="10">
        <v>63.922403738527628</v>
      </c>
      <c r="AY17" s="10">
        <v>3.968264814330115E-2</v>
      </c>
      <c r="AZ17" s="10">
        <v>102.61672942835384</v>
      </c>
      <c r="BA17" s="10">
        <v>0.14385185185185184</v>
      </c>
      <c r="BB17" s="10" t="b">
        <v>1</v>
      </c>
      <c r="BC17" s="10" t="b">
        <v>1</v>
      </c>
    </row>
    <row r="18" spans="1:55" hidden="1" x14ac:dyDescent="0.25">
      <c r="A18" t="s">
        <v>76</v>
      </c>
      <c r="B18">
        <v>11</v>
      </c>
      <c r="C18">
        <v>7</v>
      </c>
      <c r="D18" t="s">
        <v>81</v>
      </c>
      <c r="E18" t="s">
        <v>50</v>
      </c>
      <c r="F18">
        <v>25</v>
      </c>
      <c r="G18" t="str">
        <f>IF(Table1[[#This Row],[Ethanol Day]]&lt;9,"Early",IF(Table1[[#This Row],[Ethanol Day]]&gt;16,"Late","mid"))</f>
        <v>Late</v>
      </c>
      <c r="H18" t="s">
        <v>60</v>
      </c>
      <c r="I18" t="s">
        <v>52</v>
      </c>
      <c r="J18">
        <v>687</v>
      </c>
      <c r="K18" s="1">
        <v>2.3263888888888888</v>
      </c>
      <c r="L18">
        <v>35.545833985682954</v>
      </c>
      <c r="M18">
        <v>1.0552777777777778</v>
      </c>
      <c r="N18">
        <v>30.333464256601804</v>
      </c>
      <c r="O18">
        <v>1.4794444444444446</v>
      </c>
      <c r="P18">
        <v>30.945497664508284</v>
      </c>
      <c r="Q18">
        <v>2.5408333333333331</v>
      </c>
      <c r="R18">
        <v>36.092616695704585</v>
      </c>
      <c r="S18">
        <v>4.2300000000000004</v>
      </c>
      <c r="T18">
        <v>49.444718996034268</v>
      </c>
      <c r="U18">
        <v>2.0045003927184308</v>
      </c>
      <c r="V18">
        <v>0.441961721092969</v>
      </c>
      <c r="W18">
        <v>1.0552777777777778</v>
      </c>
      <c r="X18">
        <v>30</v>
      </c>
      <c r="Y18">
        <v>1.4794444444444446</v>
      </c>
      <c r="Z18">
        <v>195</v>
      </c>
      <c r="AA18">
        <v>2.5408333333333331</v>
      </c>
      <c r="AB18">
        <v>198</v>
      </c>
      <c r="AC18">
        <v>4.2300000000000004</v>
      </c>
      <c r="AD18">
        <v>232</v>
      </c>
      <c r="AE18">
        <v>0.55571570905273648</v>
      </c>
      <c r="AF18">
        <v>9.1269581761215079E-2</v>
      </c>
      <c r="AG18">
        <v>0.55571570905273648</v>
      </c>
      <c r="AH18">
        <v>9.1269581761215149E-2</v>
      </c>
      <c r="AI18">
        <v>1.2526968910156484E-2</v>
      </c>
      <c r="AJ18">
        <v>0.35781403689153723</v>
      </c>
      <c r="AK18">
        <f>Table1[[#This Row],[ratesVscumSumLicks_pVal]]-Table1[[#This Row],[normRatesVscumSumLicks_pVal]]</f>
        <v>6.4184768611141862E-17</v>
      </c>
      <c r="AL18">
        <f>Table1[[#This Row],[ratesVscumSumLicks_pearsonR]]-Table1[[#This Row],[normRatesVscumSumLicks_pearsonR]]</f>
        <v>0</v>
      </c>
      <c r="AM18">
        <v>1.252696891015642E-2</v>
      </c>
      <c r="AN18">
        <v>0.35781403689153735</v>
      </c>
      <c r="AO18">
        <v>0.60838591460407654</v>
      </c>
      <c r="AP18">
        <v>7.9407871472963187E-2</v>
      </c>
      <c r="AQ18">
        <v>1.3027707522379325E-3</v>
      </c>
      <c r="AR18">
        <v>0.46952441359338526</v>
      </c>
      <c r="AT18" s="10">
        <v>35.545833985682954</v>
      </c>
      <c r="AU18" s="10">
        <v>2.9685577175592344</v>
      </c>
      <c r="AV18" s="10">
        <v>2.6502947377604183E-2</v>
      </c>
      <c r="AW18" s="10">
        <f>1/Table1[[#This Row],[Avg MeanISIinBurst]]</f>
        <v>37.731652474435023</v>
      </c>
      <c r="AX18" s="10">
        <v>121.76766508602536</v>
      </c>
      <c r="AY18" s="10">
        <v>6.0188965505637924E-2</v>
      </c>
      <c r="AZ18" s="10">
        <v>125.83488559291055</v>
      </c>
      <c r="BA18" s="10">
        <v>0.288939393939394</v>
      </c>
      <c r="BB18" s="10" t="b">
        <v>1</v>
      </c>
      <c r="BC18" s="10" t="b">
        <v>1</v>
      </c>
    </row>
    <row r="19" spans="1:55" x14ac:dyDescent="0.25">
      <c r="A19" t="s">
        <v>99</v>
      </c>
      <c r="B19">
        <v>14</v>
      </c>
      <c r="C19">
        <v>9</v>
      </c>
      <c r="D19" t="s">
        <v>86</v>
      </c>
      <c r="E19" t="s">
        <v>50</v>
      </c>
      <c r="F19">
        <v>1</v>
      </c>
      <c r="G19" t="str">
        <f>IF(Table1[[#This Row],[Ethanol Day]]&lt;9,"Early",IF(Table1[[#This Row],[Ethanol Day]]&gt;16,"Late","mid"))</f>
        <v>Early</v>
      </c>
      <c r="H19" t="s">
        <v>54</v>
      </c>
      <c r="I19" t="s">
        <v>51</v>
      </c>
      <c r="J19">
        <v>24</v>
      </c>
      <c r="K19">
        <v>0.62086805555555546</v>
      </c>
      <c r="L19">
        <v>7.87485576420345</v>
      </c>
      <c r="M19">
        <v>0.30666666666666664</v>
      </c>
      <c r="N19">
        <v>4.233903316486157</v>
      </c>
      <c r="O19">
        <v>0.27805555555555556</v>
      </c>
      <c r="P19">
        <v>3.3196624567928077</v>
      </c>
      <c r="Q19">
        <v>0.42402777777777773</v>
      </c>
      <c r="R19">
        <v>8.3933840658050229</v>
      </c>
      <c r="S19">
        <v>1.474722222222222</v>
      </c>
      <c r="T19">
        <v>16.297577377286895</v>
      </c>
      <c r="U19">
        <v>1.9576248817584805</v>
      </c>
      <c r="V19">
        <v>1.5177749181885358</v>
      </c>
      <c r="W19">
        <v>0.30666666666666664</v>
      </c>
      <c r="X19">
        <v>17</v>
      </c>
      <c r="Y19">
        <v>0.27805555555555556</v>
      </c>
      <c r="Z19">
        <v>6</v>
      </c>
      <c r="AA19">
        <v>0.42402777777777773</v>
      </c>
      <c r="AB19">
        <v>0</v>
      </c>
      <c r="AC19">
        <v>1.474722222222222</v>
      </c>
      <c r="AD19">
        <v>0</v>
      </c>
      <c r="AE19">
        <v>7.366393058229756E-2</v>
      </c>
      <c r="AF19">
        <v>-0.26056412949456131</v>
      </c>
      <c r="AG19">
        <v>7.366393058229756E-2</v>
      </c>
      <c r="AH19">
        <v>-0.26056412949456131</v>
      </c>
      <c r="AI19">
        <v>1.4537764540508429E-3</v>
      </c>
      <c r="AJ19">
        <v>0.44683183833554452</v>
      </c>
      <c r="AK19">
        <f>Table1[[#This Row],[ratesVscumSumLicks_pVal]]-Table1[[#This Row],[normRatesVscumSumLicks_pVal]]</f>
        <v>7.1557343384043293E-18</v>
      </c>
      <c r="AL19">
        <f>Table1[[#This Row],[ratesVscumSumLicks_pearsonR]]-Table1[[#This Row],[normRatesVscumSumLicks_pearsonR]]</f>
        <v>0</v>
      </c>
      <c r="AM19">
        <v>1.4537764540508357E-3</v>
      </c>
      <c r="AN19">
        <v>0.44683183833554463</v>
      </c>
      <c r="AO19">
        <v>0.24086259585361047</v>
      </c>
      <c r="AP19">
        <v>-0.17641963288227006</v>
      </c>
      <c r="AQ19">
        <v>4.6192739957257173E-3</v>
      </c>
      <c r="AR19">
        <v>0.41034863473842714</v>
      </c>
      <c r="AT19" s="10">
        <v>7.87485576420345</v>
      </c>
      <c r="AU19" s="10">
        <v>2.1203750742479324</v>
      </c>
      <c r="AV19" s="10">
        <v>2.6947218298329918E-2</v>
      </c>
      <c r="AW19" s="10">
        <f>1/Table1[[#This Row],[Avg MeanISIinBurst]]</f>
        <v>37.109581736010803</v>
      </c>
      <c r="AX19" s="10">
        <v>74.164233530382106</v>
      </c>
      <c r="AY19" s="10">
        <v>3.1728673485575253E-2</v>
      </c>
      <c r="AZ19" s="10">
        <v>134.40138336230058</v>
      </c>
      <c r="BA19" s="10">
        <v>3.4130434782608694E-2</v>
      </c>
      <c r="BB19" s="10" t="b">
        <v>1</v>
      </c>
      <c r="BC19" s="10" t="b">
        <v>1</v>
      </c>
    </row>
    <row r="20" spans="1:55" hidden="1" x14ac:dyDescent="0.25">
      <c r="A20" t="s">
        <v>83</v>
      </c>
      <c r="B20">
        <v>12</v>
      </c>
      <c r="C20">
        <v>10</v>
      </c>
      <c r="D20" t="s">
        <v>86</v>
      </c>
      <c r="E20" t="s">
        <v>50</v>
      </c>
      <c r="F20">
        <v>10</v>
      </c>
      <c r="G20" t="str">
        <f>IF(Table1[[#This Row],[Ethanol Day]]&lt;9,"Early",IF(Table1[[#This Row],[Ethanol Day]]&gt;16,"Late","mid"))</f>
        <v>mid</v>
      </c>
      <c r="H20" t="s">
        <v>51</v>
      </c>
      <c r="I20" t="s">
        <v>52</v>
      </c>
      <c r="J20">
        <v>199</v>
      </c>
      <c r="K20" s="1">
        <v>3.4994097222222225</v>
      </c>
      <c r="L20">
        <v>45.734287783582907</v>
      </c>
      <c r="M20">
        <v>2.6654166666666668</v>
      </c>
      <c r="N20">
        <v>49.583950777296153</v>
      </c>
      <c r="O20">
        <v>2.3931944444444446</v>
      </c>
      <c r="P20">
        <v>41.192626214493934</v>
      </c>
      <c r="Q20">
        <v>2.7551388888888888</v>
      </c>
      <c r="R20">
        <v>41.506711842802957</v>
      </c>
      <c r="S20">
        <v>6.1838888888888901</v>
      </c>
      <c r="T20">
        <v>53.344315749608334</v>
      </c>
      <c r="U20">
        <v>1.5675301261774954</v>
      </c>
      <c r="V20">
        <v>0.27454066821854034</v>
      </c>
      <c r="W20">
        <v>2.6654166666666668</v>
      </c>
      <c r="X20">
        <v>3</v>
      </c>
      <c r="Y20">
        <v>2.3931944444444446</v>
      </c>
      <c r="Z20">
        <v>25</v>
      </c>
      <c r="AA20">
        <v>2.7551388888888888</v>
      </c>
      <c r="AB20">
        <v>91</v>
      </c>
      <c r="AC20">
        <v>6.1838888888888901</v>
      </c>
      <c r="AD20">
        <v>78</v>
      </c>
      <c r="AE20">
        <v>0.11323923375594758</v>
      </c>
      <c r="AF20">
        <v>0.23670059043379177</v>
      </c>
      <c r="AG20">
        <v>0.11323923375594758</v>
      </c>
      <c r="AH20">
        <v>0.23670059043379171</v>
      </c>
      <c r="AI20">
        <v>1.282973573734967E-12</v>
      </c>
      <c r="AJ20">
        <v>0.81790299486958518</v>
      </c>
      <c r="AK20">
        <f>Table1[[#This Row],[ratesVscumSumLicks_pVal]]-Table1[[#This Row],[normRatesVscumSumLicks_pVal]]</f>
        <v>1.8781200431501849E-26</v>
      </c>
      <c r="AL20">
        <f>Table1[[#This Row],[ratesVscumSumLicks_pearsonR]]-Table1[[#This Row],[normRatesVscumSumLicks_pearsonR]]</f>
        <v>0</v>
      </c>
      <c r="AM20">
        <v>1.2829735737349482E-12</v>
      </c>
      <c r="AN20">
        <v>0.81790299486958529</v>
      </c>
      <c r="AO20">
        <v>0.77093582099294622</v>
      </c>
      <c r="AP20">
        <v>-4.9535738472642588E-2</v>
      </c>
      <c r="AQ20">
        <v>0.39380000770338763</v>
      </c>
      <c r="AR20">
        <v>0.1444101865868829</v>
      </c>
      <c r="AT20" s="10">
        <v>45.734287783582907</v>
      </c>
      <c r="AU20" s="10">
        <v>3.4181134398884425</v>
      </c>
      <c r="AV20" s="10">
        <v>2.5553463476244837E-2</v>
      </c>
      <c r="AW20" s="10">
        <f>1/Table1[[#This Row],[Avg MeanISIinBurst]]</f>
        <v>39.133638417728619</v>
      </c>
      <c r="AX20" s="10">
        <v>176.91327042929399</v>
      </c>
      <c r="AY20" s="10">
        <v>6.7556357528986061E-2</v>
      </c>
      <c r="AZ20" s="10">
        <v>127.70107692446382</v>
      </c>
      <c r="BA20" s="10">
        <v>0.41918918918918913</v>
      </c>
      <c r="BB20" s="10" t="b">
        <v>1</v>
      </c>
      <c r="BC20" s="10" t="b">
        <v>1</v>
      </c>
    </row>
    <row r="21" spans="1:55" hidden="1" x14ac:dyDescent="0.25">
      <c r="A21" t="s">
        <v>92</v>
      </c>
      <c r="B21">
        <v>13</v>
      </c>
      <c r="C21">
        <v>12</v>
      </c>
      <c r="D21" t="s">
        <v>97</v>
      </c>
      <c r="E21" t="s">
        <v>50</v>
      </c>
      <c r="F21">
        <v>22</v>
      </c>
      <c r="G21" t="str">
        <f>IF(Table1[[#This Row],[Ethanol Day]]&lt;9,"Early",IF(Table1[[#This Row],[Ethanol Day]]&gt;16,"Late","mid"))</f>
        <v>Late</v>
      </c>
      <c r="H21" t="s">
        <v>52</v>
      </c>
      <c r="I21" t="s">
        <v>51</v>
      </c>
      <c r="J21">
        <v>889</v>
      </c>
      <c r="K21" s="1">
        <v>0.66010416666666671</v>
      </c>
      <c r="L21">
        <v>23.463151801760478</v>
      </c>
      <c r="M21">
        <v>0.31597222222222227</v>
      </c>
      <c r="N21">
        <v>18.71495150319296</v>
      </c>
      <c r="O21">
        <v>0.65611111111111109</v>
      </c>
      <c r="P21">
        <v>24.441342438670791</v>
      </c>
      <c r="Q21">
        <v>0.58680555555555547</v>
      </c>
      <c r="R21">
        <v>18.963746711913874</v>
      </c>
      <c r="S21">
        <v>1.0815277777777779</v>
      </c>
      <c r="T21">
        <v>32.93394861632315</v>
      </c>
      <c r="U21">
        <v>1.6594051734744419</v>
      </c>
      <c r="V21">
        <v>1.4484014123018261</v>
      </c>
      <c r="W21">
        <v>0.31597222222222227</v>
      </c>
      <c r="X21">
        <v>314</v>
      </c>
      <c r="Y21">
        <v>0.65611111111111109</v>
      </c>
      <c r="Z21">
        <v>163</v>
      </c>
      <c r="AA21">
        <v>0.58680555555555547</v>
      </c>
      <c r="AB21">
        <v>263</v>
      </c>
      <c r="AC21">
        <v>1.0815277777777779</v>
      </c>
      <c r="AD21">
        <v>69</v>
      </c>
      <c r="AE21">
        <v>5.0040959545164122E-3</v>
      </c>
      <c r="AF21">
        <v>-0.40275767668913609</v>
      </c>
      <c r="AG21">
        <v>5.0040959545164035E-3</v>
      </c>
      <c r="AH21">
        <v>-0.40275767668913615</v>
      </c>
      <c r="AI21">
        <v>5.2718755294650512E-5</v>
      </c>
      <c r="AJ21">
        <v>0.54930091925039481</v>
      </c>
      <c r="AK21">
        <f>Table1[[#This Row],[ratesVscumSumLicks_pVal]]-Table1[[#This Row],[normRatesVscumSumLicks_pVal]]</f>
        <v>0</v>
      </c>
      <c r="AL21">
        <f>Table1[[#This Row],[ratesVscumSumLicks_pearsonR]]-Table1[[#This Row],[normRatesVscumSumLicks_pearsonR]]</f>
        <v>0</v>
      </c>
      <c r="AM21">
        <v>5.2718755294650512E-5</v>
      </c>
      <c r="AN21">
        <v>0.54930091925039481</v>
      </c>
      <c r="AO21">
        <v>2.2737333440921461E-2</v>
      </c>
      <c r="AP21">
        <v>-0.35080916061192574</v>
      </c>
      <c r="AQ21">
        <v>2.8249399564782136E-2</v>
      </c>
      <c r="AR21">
        <v>0.33865882929469793</v>
      </c>
      <c r="AT21" s="10">
        <v>23.463151801760478</v>
      </c>
      <c r="AU21" s="10">
        <v>2.3515310143734176</v>
      </c>
      <c r="AV21" s="10">
        <v>1.9294560251065955E-2</v>
      </c>
      <c r="AW21" s="10">
        <f>1/Table1[[#This Row],[Avg MeanISIinBurst]]</f>
        <v>51.828079364739793</v>
      </c>
      <c r="AX21" s="10">
        <v>117.99991837560546</v>
      </c>
      <c r="AY21" s="10">
        <v>2.8922105904236224E-2</v>
      </c>
      <c r="AZ21" s="10">
        <v>185.60694778403754</v>
      </c>
      <c r="BA21" s="10">
        <v>7.9365079365079375E-2</v>
      </c>
      <c r="BB21" s="10" t="b">
        <v>1</v>
      </c>
      <c r="BC21" s="10" t="b">
        <v>1</v>
      </c>
    </row>
    <row r="22" spans="1:55" hidden="1" x14ac:dyDescent="0.25">
      <c r="A22" t="s">
        <v>107</v>
      </c>
      <c r="B22">
        <v>15</v>
      </c>
      <c r="C22">
        <v>5</v>
      </c>
      <c r="D22" t="s">
        <v>97</v>
      </c>
      <c r="E22" t="s">
        <v>50</v>
      </c>
      <c r="F22">
        <v>1</v>
      </c>
      <c r="G22" t="str">
        <f>IF(Table1[[#This Row],[Ethanol Day]]&lt;9,"Early",IF(Table1[[#This Row],[Ethanol Day]]&gt;16,"Late","mid"))</f>
        <v>Early</v>
      </c>
      <c r="H22" t="s">
        <v>51</v>
      </c>
      <c r="I22" t="s">
        <v>52</v>
      </c>
      <c r="J22">
        <v>911</v>
      </c>
      <c r="K22" s="1">
        <v>0.13770833333333335</v>
      </c>
      <c r="L22">
        <v>31.029661122388859</v>
      </c>
      <c r="M22">
        <v>0.1173611111111111</v>
      </c>
      <c r="N22">
        <v>30.765315644755329</v>
      </c>
      <c r="O22">
        <v>0.13694444444444445</v>
      </c>
      <c r="P22">
        <v>33.748612804375625</v>
      </c>
      <c r="Q22">
        <v>0.12263888888888889</v>
      </c>
      <c r="R22">
        <v>32.373807701129891</v>
      </c>
      <c r="S22">
        <v>0.1738888888888889</v>
      </c>
      <c r="T22">
        <v>27.105926057181332</v>
      </c>
      <c r="U22">
        <v>2.2531578794441174</v>
      </c>
      <c r="V22">
        <v>6.7168856200832954</v>
      </c>
      <c r="W22">
        <v>0.1173611111111111</v>
      </c>
      <c r="X22">
        <v>108</v>
      </c>
      <c r="Y22">
        <v>0.13694444444444445</v>
      </c>
      <c r="Z22">
        <v>86</v>
      </c>
      <c r="AA22">
        <v>0.12263888888888889</v>
      </c>
      <c r="AB22">
        <v>643</v>
      </c>
      <c r="AC22">
        <v>0.1738888888888889</v>
      </c>
      <c r="AD22">
        <v>73</v>
      </c>
      <c r="AE22">
        <v>0.85507624288346695</v>
      </c>
      <c r="AF22">
        <v>2.7071370593125334E-2</v>
      </c>
      <c r="AG22">
        <v>0.85507624288346695</v>
      </c>
      <c r="AH22">
        <v>2.7071370593125251E-2</v>
      </c>
      <c r="AI22">
        <v>4.9489003868922313E-2</v>
      </c>
      <c r="AJ22">
        <v>0.28512991282435929</v>
      </c>
      <c r="AK22">
        <f>Table1[[#This Row],[ratesVscumSumLicks_pVal]]-Table1[[#This Row],[normRatesVscumSumLicks_pVal]]</f>
        <v>0</v>
      </c>
      <c r="AL22">
        <f>Table1[[#This Row],[ratesVscumSumLicks_pearsonR]]-Table1[[#This Row],[normRatesVscumSumLicks_pearsonR]]</f>
        <v>0</v>
      </c>
      <c r="AM22">
        <v>4.9489003868922313E-2</v>
      </c>
      <c r="AN22">
        <v>0.28512991282435929</v>
      </c>
      <c r="AO22">
        <v>0.40630447495476607</v>
      </c>
      <c r="AP22">
        <v>0.12836600678631394</v>
      </c>
      <c r="AQ22">
        <v>0.43360100498951915</v>
      </c>
      <c r="AR22">
        <v>-0.12109922045785501</v>
      </c>
      <c r="AT22" s="10">
        <v>31.029661122388859</v>
      </c>
      <c r="AU22" s="10">
        <v>2.3482389855166876</v>
      </c>
      <c r="AV22" s="10">
        <v>2.3308242155859294E-2</v>
      </c>
      <c r="AW22" s="10">
        <f>1/Table1[[#This Row],[Avg MeanISIinBurst]]</f>
        <v>42.903278304435197</v>
      </c>
      <c r="AX22" s="10">
        <v>72.263325965164213</v>
      </c>
      <c r="AY22" s="10">
        <v>3.1476018428869851E-2</v>
      </c>
      <c r="AZ22" s="10">
        <v>111.16009933580143</v>
      </c>
      <c r="BA22" s="10">
        <v>1.9242424242424245E-2</v>
      </c>
      <c r="BB22" s="10" t="b">
        <v>1</v>
      </c>
      <c r="BC22" s="10" t="b">
        <v>1</v>
      </c>
    </row>
    <row r="23" spans="1:55" hidden="1" x14ac:dyDescent="0.25">
      <c r="A23" t="s">
        <v>107</v>
      </c>
      <c r="B23">
        <v>15</v>
      </c>
      <c r="C23">
        <v>8</v>
      </c>
      <c r="D23" t="s">
        <v>108</v>
      </c>
      <c r="E23" t="s">
        <v>50</v>
      </c>
      <c r="F23">
        <v>1</v>
      </c>
      <c r="G23" t="str">
        <f>IF(Table1[[#This Row],[Ethanol Day]]&lt;9,"Early",IF(Table1[[#This Row],[Ethanol Day]]&gt;16,"Late","mid"))</f>
        <v>Early</v>
      </c>
      <c r="H23" t="s">
        <v>51</v>
      </c>
      <c r="I23" t="s">
        <v>52</v>
      </c>
      <c r="J23">
        <v>911</v>
      </c>
      <c r="K23" s="1">
        <v>0.20493055555555556</v>
      </c>
      <c r="L23">
        <v>39.793954187672647</v>
      </c>
      <c r="M23">
        <v>0.15805555555555553</v>
      </c>
      <c r="N23">
        <v>37.588571108549587</v>
      </c>
      <c r="O23">
        <v>0.12611111111111112</v>
      </c>
      <c r="P23">
        <v>33.259448060736887</v>
      </c>
      <c r="Q23">
        <v>0.19361111111111109</v>
      </c>
      <c r="R23">
        <v>42.122102437394503</v>
      </c>
      <c r="S23">
        <v>0.34194444444444444</v>
      </c>
      <c r="T23">
        <v>46.021913220749333</v>
      </c>
      <c r="U23">
        <v>3.5705885608819501</v>
      </c>
      <c r="V23">
        <v>4.5881959764631048</v>
      </c>
      <c r="W23">
        <v>0.15805555555555553</v>
      </c>
      <c r="X23">
        <v>108</v>
      </c>
      <c r="Y23">
        <v>0.12611111111111112</v>
      </c>
      <c r="Z23">
        <v>86</v>
      </c>
      <c r="AA23">
        <v>0.19361111111111109</v>
      </c>
      <c r="AB23">
        <v>643</v>
      </c>
      <c r="AC23">
        <v>0.34194444444444444</v>
      </c>
      <c r="AD23">
        <v>73</v>
      </c>
      <c r="AE23">
        <v>0.72012977118792632</v>
      </c>
      <c r="AF23">
        <v>-5.3076646265452061E-2</v>
      </c>
      <c r="AG23">
        <v>0.72012977118792632</v>
      </c>
      <c r="AH23">
        <v>-5.3076646265452054E-2</v>
      </c>
      <c r="AI23">
        <v>1.5872004409022804E-2</v>
      </c>
      <c r="AJ23">
        <v>0.34639756995413662</v>
      </c>
      <c r="AK23">
        <f>Table1[[#This Row],[ratesVscumSumLicks_pVal]]-Table1[[#This Row],[normRatesVscumSumLicks_pVal]]</f>
        <v>7.9797279894933126E-17</v>
      </c>
      <c r="AL23">
        <f>Table1[[#This Row],[ratesVscumSumLicks_pearsonR]]-Table1[[#This Row],[normRatesVscumSumLicks_pearsonR]]</f>
        <v>0</v>
      </c>
      <c r="AM23">
        <v>1.5872004409022724E-2</v>
      </c>
      <c r="AN23">
        <v>0.34639756995413679</v>
      </c>
      <c r="AO23">
        <v>0.91304817563423091</v>
      </c>
      <c r="AP23">
        <v>-1.6367341644032963E-2</v>
      </c>
      <c r="AQ23">
        <v>9.951930282497834E-2</v>
      </c>
      <c r="AR23">
        <v>0.24319337384470791</v>
      </c>
      <c r="AT23" s="10">
        <v>39.793954187672647</v>
      </c>
      <c r="AU23" s="10">
        <v>2.4643693128728184</v>
      </c>
      <c r="AV23" s="10">
        <v>2.4075907903423632E-2</v>
      </c>
      <c r="AW23" s="10">
        <f>1/Table1[[#This Row],[Avg MeanISIinBurst]]</f>
        <v>41.535297610014467</v>
      </c>
      <c r="AX23" s="10">
        <v>70.175308801847478</v>
      </c>
      <c r="AY23" s="10">
        <v>3.502366704882811E-2</v>
      </c>
      <c r="AZ23" s="10">
        <v>100.43308415677834</v>
      </c>
      <c r="BA23" s="10">
        <v>4.0141843971631209E-2</v>
      </c>
      <c r="BB23" s="10" t="b">
        <v>1</v>
      </c>
      <c r="BC23" s="10" t="b">
        <v>1</v>
      </c>
    </row>
    <row r="24" spans="1:55" hidden="1" x14ac:dyDescent="0.25">
      <c r="A24" t="s">
        <v>109</v>
      </c>
      <c r="B24">
        <v>16</v>
      </c>
      <c r="C24">
        <v>8</v>
      </c>
      <c r="D24" t="s">
        <v>90</v>
      </c>
      <c r="E24" t="s">
        <v>50</v>
      </c>
      <c r="F24">
        <v>6</v>
      </c>
      <c r="G24" t="str">
        <f>IF(Table1[[#This Row],[Ethanol Day]]&lt;9,"Early",IF(Table1[[#This Row],[Ethanol Day]]&gt;16,"Late","mid"))</f>
        <v>Early</v>
      </c>
      <c r="H24" t="s">
        <v>51</v>
      </c>
      <c r="I24" t="s">
        <v>51</v>
      </c>
      <c r="J24">
        <v>968</v>
      </c>
      <c r="K24" s="1">
        <v>0.7667708333333334</v>
      </c>
      <c r="L24">
        <v>9.6065625078013923</v>
      </c>
      <c r="M24">
        <v>0.33916666666666662</v>
      </c>
      <c r="N24">
        <v>5.0940341257212767</v>
      </c>
      <c r="O24">
        <v>0.31902777777777785</v>
      </c>
      <c r="P24">
        <v>5.1751783721776192</v>
      </c>
      <c r="Q24">
        <v>0.573888888888889</v>
      </c>
      <c r="R24">
        <v>8.5644028403797545</v>
      </c>
      <c r="S24">
        <v>1.8350000000000002</v>
      </c>
      <c r="T24">
        <v>19.694753230552191</v>
      </c>
      <c r="U24">
        <v>1.6962800989906881</v>
      </c>
      <c r="V24">
        <v>1.3220441359447002</v>
      </c>
      <c r="W24">
        <v>0.33916666666666662</v>
      </c>
      <c r="X24">
        <v>92</v>
      </c>
      <c r="Y24">
        <v>0.31902777777777785</v>
      </c>
      <c r="Z24">
        <v>259</v>
      </c>
      <c r="AA24">
        <v>0.573888888888889</v>
      </c>
      <c r="AB24">
        <v>249</v>
      </c>
      <c r="AC24">
        <v>1.8350000000000002</v>
      </c>
      <c r="AD24">
        <v>332</v>
      </c>
      <c r="AE24">
        <v>9.6470199063942927E-2</v>
      </c>
      <c r="AF24">
        <v>0.24534356507717725</v>
      </c>
      <c r="AG24">
        <v>9.6470199063942927E-2</v>
      </c>
      <c r="AH24">
        <v>0.24534356507717719</v>
      </c>
      <c r="AI24">
        <v>5.2066763798462441E-12</v>
      </c>
      <c r="AJ24">
        <v>0.80523423146218143</v>
      </c>
      <c r="AK24">
        <f>Table1[[#This Row],[ratesVscumSumLicks_pVal]]-Table1[[#This Row],[normRatesVscumSumLicks_pVal]]</f>
        <v>-2.0921853383909587E-25</v>
      </c>
      <c r="AL24">
        <f>Table1[[#This Row],[ratesVscumSumLicks_pearsonR]]-Table1[[#This Row],[normRatesVscumSumLicks_pearsonR]]</f>
        <v>0</v>
      </c>
      <c r="AM24">
        <v>5.2066763798464533E-12</v>
      </c>
      <c r="AN24">
        <v>0.80523423146218098</v>
      </c>
      <c r="AO24">
        <v>6.8011497847566341E-2</v>
      </c>
      <c r="AP24">
        <v>0.2745168274882287</v>
      </c>
      <c r="AQ24">
        <v>2.59536658338122E-10</v>
      </c>
      <c r="AR24">
        <v>0.78043677829385838</v>
      </c>
      <c r="AT24" s="10">
        <v>9.6065625078013923</v>
      </c>
      <c r="AU24" s="10">
        <v>2.119402061267428</v>
      </c>
      <c r="AV24" s="10">
        <v>2.7662316153564896E-2</v>
      </c>
      <c r="AW24" s="10">
        <f>1/Table1[[#This Row],[Avg MeanISIinBurst]]</f>
        <v>36.150262850319137</v>
      </c>
      <c r="AX24" s="10">
        <v>66.81573414699595</v>
      </c>
      <c r="AY24" s="10">
        <v>3.2208353102456913E-2</v>
      </c>
      <c r="AZ24" s="10">
        <v>113.86215932863777</v>
      </c>
      <c r="BA24" s="10">
        <v>5.1777777777777777E-2</v>
      </c>
      <c r="BB24" s="10" t="b">
        <v>1</v>
      </c>
      <c r="BC24" s="10" t="b">
        <v>1</v>
      </c>
    </row>
    <row r="25" spans="1:55" hidden="1" x14ac:dyDescent="0.25">
      <c r="A25" t="s">
        <v>115</v>
      </c>
      <c r="B25">
        <v>18</v>
      </c>
      <c r="C25">
        <v>1</v>
      </c>
      <c r="D25" t="s">
        <v>77</v>
      </c>
      <c r="E25" t="s">
        <v>50</v>
      </c>
      <c r="F25">
        <v>1</v>
      </c>
      <c r="G25" t="str">
        <f>IF(Table1[[#This Row],[Ethanol Day]]&lt;9,"Early",IF(Table1[[#This Row],[Ethanol Day]]&gt;16,"Late","mid"))</f>
        <v>Early</v>
      </c>
      <c r="H25" t="s">
        <v>51</v>
      </c>
      <c r="I25" t="s">
        <v>51</v>
      </c>
      <c r="J25">
        <v>656</v>
      </c>
      <c r="K25" s="1">
        <v>0.33062500000000006</v>
      </c>
      <c r="L25">
        <v>18.41642957260725</v>
      </c>
      <c r="M25">
        <v>0.28555555555555556</v>
      </c>
      <c r="N25">
        <v>15.380864365980422</v>
      </c>
      <c r="O25">
        <v>0.11347222222222221</v>
      </c>
      <c r="P25">
        <v>15.777520333595099</v>
      </c>
      <c r="Q25">
        <v>7.7777777777777779E-2</v>
      </c>
      <c r="R25">
        <v>11.623143251294513</v>
      </c>
      <c r="S25">
        <v>0.84569444444444464</v>
      </c>
      <c r="T25">
        <v>31.501761823314681</v>
      </c>
      <c r="U25">
        <v>3.6769180743665117</v>
      </c>
      <c r="V25">
        <v>2.9502603972436159</v>
      </c>
      <c r="W25">
        <v>0.28555555555555556</v>
      </c>
      <c r="X25">
        <v>111</v>
      </c>
      <c r="Y25">
        <v>0.11347222222222221</v>
      </c>
      <c r="Z25">
        <v>196</v>
      </c>
      <c r="AA25">
        <v>7.7777777777777779E-2</v>
      </c>
      <c r="AB25">
        <v>305</v>
      </c>
      <c r="AC25">
        <v>0.84569444444444464</v>
      </c>
      <c r="AD25">
        <v>41</v>
      </c>
      <c r="AE25">
        <v>2.0215053541508144E-2</v>
      </c>
      <c r="AF25">
        <v>-0.33430411948903582</v>
      </c>
      <c r="AG25">
        <v>2.0215053541508144E-2</v>
      </c>
      <c r="AH25">
        <v>-0.33430411948903582</v>
      </c>
      <c r="AI25">
        <v>2.8903777972190653E-2</v>
      </c>
      <c r="AJ25">
        <v>0.31556028981961715</v>
      </c>
      <c r="AK25">
        <f>Table1[[#This Row],[ratesVscumSumLicks_pVal]]-Table1[[#This Row],[normRatesVscumSumLicks_pVal]]</f>
        <v>-6.591949208711867E-17</v>
      </c>
      <c r="AL25">
        <f>Table1[[#This Row],[ratesVscumSumLicks_pearsonR]]-Table1[[#This Row],[normRatesVscumSumLicks_pearsonR]]</f>
        <v>0</v>
      </c>
      <c r="AM25">
        <v>2.8903777972190719E-2</v>
      </c>
      <c r="AN25">
        <v>0.31556028981961703</v>
      </c>
      <c r="AO25">
        <v>0.58480059852517008</v>
      </c>
      <c r="AP25">
        <v>-8.3661656043620469E-2</v>
      </c>
      <c r="AQ25">
        <v>4.4873808612047907E-2</v>
      </c>
      <c r="AR25">
        <v>0.30051764694547689</v>
      </c>
      <c r="AT25" s="10">
        <v>18.41642957260725</v>
      </c>
      <c r="AU25" s="10">
        <v>2.3618184752689286</v>
      </c>
      <c r="AV25" s="10">
        <v>2.1703133897300549E-2</v>
      </c>
      <c r="AW25" s="10">
        <f>1/Table1[[#This Row],[Avg MeanISIinBurst]]</f>
        <v>46.076295005689509</v>
      </c>
      <c r="AX25" s="10">
        <v>133.77284747636452</v>
      </c>
      <c r="AY25" s="10">
        <v>3.0637679155341348E-2</v>
      </c>
      <c r="AZ25" s="10">
        <v>131.8004274786872</v>
      </c>
      <c r="BA25" s="10">
        <v>3.8740740740740742E-2</v>
      </c>
      <c r="BB25" s="10" t="b">
        <v>1</v>
      </c>
      <c r="BC25" s="10" t="b">
        <v>1</v>
      </c>
    </row>
    <row r="26" spans="1:55" hidden="1" x14ac:dyDescent="0.25">
      <c r="A26" t="s">
        <v>117</v>
      </c>
      <c r="B26">
        <v>21</v>
      </c>
      <c r="C26">
        <v>6</v>
      </c>
      <c r="D26" t="s">
        <v>82</v>
      </c>
      <c r="E26" t="s">
        <v>50</v>
      </c>
      <c r="F26">
        <v>5</v>
      </c>
      <c r="G26" t="str">
        <f>IF(Table1[[#This Row],[Ethanol Day]]&lt;9,"Early",IF(Table1[[#This Row],[Ethanol Day]]&gt;16,"Late","mid"))</f>
        <v>Early</v>
      </c>
      <c r="H26" t="s">
        <v>51</v>
      </c>
      <c r="I26" t="s">
        <v>51</v>
      </c>
      <c r="J26">
        <v>786</v>
      </c>
      <c r="K26" s="1">
        <v>0.50187499999999996</v>
      </c>
      <c r="L26">
        <v>6.304387002311004</v>
      </c>
      <c r="M26">
        <v>0.32944444444444448</v>
      </c>
      <c r="N26">
        <v>4.4546250364384798</v>
      </c>
      <c r="O26">
        <v>0.45305555555555554</v>
      </c>
      <c r="P26">
        <v>6.1881391964744124</v>
      </c>
      <c r="Q26">
        <v>0.63583333333333336</v>
      </c>
      <c r="R26">
        <v>6.683118694831264</v>
      </c>
      <c r="S26">
        <v>0.58916666666666651</v>
      </c>
      <c r="T26">
        <v>8.012519720166722</v>
      </c>
      <c r="U26">
        <v>1.2173054688572049</v>
      </c>
      <c r="V26">
        <v>1.9646389925634908</v>
      </c>
      <c r="W26">
        <v>0.32944444444444448</v>
      </c>
      <c r="X26">
        <v>162</v>
      </c>
      <c r="Y26">
        <v>0.45305555555555554</v>
      </c>
      <c r="Z26">
        <v>217</v>
      </c>
      <c r="AA26">
        <v>0.63583333333333336</v>
      </c>
      <c r="AB26">
        <v>204</v>
      </c>
      <c r="AC26">
        <v>0.58916666666666651</v>
      </c>
      <c r="AD26">
        <v>164</v>
      </c>
      <c r="AE26">
        <v>0.54207516008529422</v>
      </c>
      <c r="AF26">
        <v>9.2238602861924063E-2</v>
      </c>
      <c r="AG26">
        <v>0.54207516008529422</v>
      </c>
      <c r="AH26">
        <v>9.2238602861924063E-2</v>
      </c>
      <c r="AI26">
        <v>4.857609339271729E-5</v>
      </c>
      <c r="AJ26">
        <v>0.55145857395556663</v>
      </c>
      <c r="AK26">
        <f>Table1[[#This Row],[ratesVscumSumLicks_pVal]]-Table1[[#This Row],[normRatesVscumSumLicks_pVal]]</f>
        <v>5.8275866771095863E-19</v>
      </c>
      <c r="AL26">
        <f>Table1[[#This Row],[ratesVscumSumLicks_pearsonR]]-Table1[[#This Row],[normRatesVscumSumLicks_pearsonR]]</f>
        <v>0</v>
      </c>
      <c r="AM26">
        <v>4.8576093392716707E-5</v>
      </c>
      <c r="AN26">
        <v>0.55145857395556686</v>
      </c>
      <c r="AO26">
        <v>0.47500043682288828</v>
      </c>
      <c r="AP26">
        <v>-0.11054652767714959</v>
      </c>
      <c r="AQ26">
        <v>4.2722261550135407E-3</v>
      </c>
      <c r="AR26">
        <v>0.42254550477665537</v>
      </c>
      <c r="AT26" s="10">
        <v>6.304387002311004</v>
      </c>
      <c r="AU26" s="10">
        <v>2.1102891156462587</v>
      </c>
      <c r="AV26" s="10">
        <v>2.5088065433244006E-2</v>
      </c>
      <c r="AW26" s="10">
        <f>1/Table1[[#This Row],[Avg MeanISIinBurst]]</f>
        <v>39.859589917798424</v>
      </c>
      <c r="AX26" s="10">
        <v>88.302066442867982</v>
      </c>
      <c r="AY26" s="10">
        <v>2.8295530002380467E-2</v>
      </c>
      <c r="AZ26" s="10">
        <v>150.72570794310388</v>
      </c>
      <c r="BA26" s="10">
        <v>1.7272727272727273E-2</v>
      </c>
      <c r="BB26" s="10" t="b">
        <v>1</v>
      </c>
      <c r="BC26" s="10" t="b">
        <v>1</v>
      </c>
    </row>
    <row r="27" spans="1:55" hidden="1" x14ac:dyDescent="0.25">
      <c r="A27" t="s">
        <v>118</v>
      </c>
      <c r="B27">
        <v>22</v>
      </c>
      <c r="C27">
        <v>3</v>
      </c>
      <c r="D27" t="s">
        <v>94</v>
      </c>
      <c r="E27" t="s">
        <v>50</v>
      </c>
      <c r="F27">
        <v>8</v>
      </c>
      <c r="G27" t="str">
        <f>IF(Table1[[#This Row],[Ethanol Day]]&lt;9,"Early",IF(Table1[[#This Row],[Ethanol Day]]&gt;16,"Late","mid"))</f>
        <v>Early</v>
      </c>
      <c r="H27" t="s">
        <v>52</v>
      </c>
      <c r="I27" t="s">
        <v>51</v>
      </c>
      <c r="J27">
        <v>1000</v>
      </c>
      <c r="K27" s="1">
        <v>8.8620833333333344</v>
      </c>
      <c r="L27">
        <v>62.575765468641833</v>
      </c>
      <c r="M27">
        <v>4.7952777777777778</v>
      </c>
      <c r="N27">
        <v>39.485457413148687</v>
      </c>
      <c r="O27">
        <v>11.108333333333334</v>
      </c>
      <c r="P27">
        <v>73.010438951070441</v>
      </c>
      <c r="Q27">
        <v>10.732222222222225</v>
      </c>
      <c r="R27">
        <v>71.493222608625331</v>
      </c>
      <c r="S27">
        <v>8.8125000000000018</v>
      </c>
      <c r="T27">
        <v>64.389750563765162</v>
      </c>
      <c r="U27">
        <v>1.190641276361905</v>
      </c>
      <c r="V27">
        <v>0.11259783772265923</v>
      </c>
      <c r="W27">
        <v>4.7952777777777778</v>
      </c>
      <c r="X27">
        <v>193</v>
      </c>
      <c r="Y27">
        <v>11.108333333333334</v>
      </c>
      <c r="Z27">
        <v>252</v>
      </c>
      <c r="AA27">
        <v>10.732222222222225</v>
      </c>
      <c r="AB27">
        <v>208</v>
      </c>
      <c r="AC27">
        <v>8.8125000000000018</v>
      </c>
      <c r="AD27">
        <v>307</v>
      </c>
      <c r="AE27">
        <v>0.69623609500769856</v>
      </c>
      <c r="AF27">
        <v>5.782742050874301E-2</v>
      </c>
      <c r="AG27">
        <v>0.69623609500769856</v>
      </c>
      <c r="AH27">
        <v>5.7827420508742997E-2</v>
      </c>
      <c r="AI27">
        <v>2.4791259860604551E-3</v>
      </c>
      <c r="AJ27">
        <v>0.42688982487432064</v>
      </c>
      <c r="AK27">
        <f>Table1[[#This Row],[ratesVscumSumLicks_pVal]]-Table1[[#This Row],[normRatesVscumSumLicks_pVal]]</f>
        <v>9.1072982488782372E-18</v>
      </c>
      <c r="AL27">
        <f>Table1[[#This Row],[ratesVscumSumLicks_pearsonR]]-Table1[[#This Row],[normRatesVscumSumLicks_pearsonR]]</f>
        <v>0</v>
      </c>
      <c r="AM27">
        <v>2.479125986060446E-3</v>
      </c>
      <c r="AN27">
        <v>0.4268898248743207</v>
      </c>
      <c r="AO27">
        <v>0.79025592931668143</v>
      </c>
      <c r="AP27">
        <v>3.985470375632047E-2</v>
      </c>
      <c r="AQ27">
        <v>3.0562852837060146E-4</v>
      </c>
      <c r="AR27">
        <v>0.50384054240949916</v>
      </c>
      <c r="AT27" s="10">
        <v>62.575765468641833</v>
      </c>
      <c r="AU27" s="10">
        <v>4.8264406615913931</v>
      </c>
      <c r="AV27" s="10">
        <v>3.724351644136438E-2</v>
      </c>
      <c r="AW27" s="10">
        <f>1/Table1[[#This Row],[Avg MeanISIinBurst]]</f>
        <v>26.850311021903224</v>
      </c>
      <c r="AX27" s="10">
        <v>68.41461543723932</v>
      </c>
      <c r="AY27" s="10">
        <v>0.16372096124867866</v>
      </c>
      <c r="AZ27" s="10">
        <v>58.36575409089351</v>
      </c>
      <c r="BA27" s="10">
        <v>1.1690070921985818</v>
      </c>
      <c r="BB27" s="10" t="b">
        <v>1</v>
      </c>
      <c r="BC27" s="10" t="b">
        <v>1</v>
      </c>
    </row>
    <row r="28" spans="1:55" hidden="1" x14ac:dyDescent="0.25">
      <c r="A28" t="s">
        <v>118</v>
      </c>
      <c r="B28">
        <v>22</v>
      </c>
      <c r="C28">
        <v>5</v>
      </c>
      <c r="D28" t="s">
        <v>80</v>
      </c>
      <c r="E28" t="s">
        <v>50</v>
      </c>
      <c r="F28">
        <v>8</v>
      </c>
      <c r="G28" t="str">
        <f>IF(Table1[[#This Row],[Ethanol Day]]&lt;9,"Early",IF(Table1[[#This Row],[Ethanol Day]]&gt;16,"Late","mid"))</f>
        <v>Early</v>
      </c>
      <c r="H28" t="s">
        <v>51</v>
      </c>
      <c r="I28" t="s">
        <v>52</v>
      </c>
      <c r="J28">
        <v>1000</v>
      </c>
      <c r="K28" s="1">
        <v>0.7102777777777779</v>
      </c>
      <c r="L28">
        <v>50.525642347852084</v>
      </c>
      <c r="M28">
        <v>0.5161111111111113</v>
      </c>
      <c r="N28">
        <v>51.85382361984464</v>
      </c>
      <c r="O28">
        <v>0.68777777777777782</v>
      </c>
      <c r="P28">
        <v>55.537362075409028</v>
      </c>
      <c r="Q28">
        <v>0.79583333333333339</v>
      </c>
      <c r="R28">
        <v>48.607330333938528</v>
      </c>
      <c r="S28">
        <v>0.84138888888888885</v>
      </c>
      <c r="T28">
        <v>46.005698238562616</v>
      </c>
      <c r="U28">
        <v>3.3139637517015572</v>
      </c>
      <c r="V28">
        <v>1.1499854512779555</v>
      </c>
      <c r="W28">
        <v>0.5161111111111113</v>
      </c>
      <c r="X28">
        <v>193</v>
      </c>
      <c r="Y28">
        <v>0.68777777777777782</v>
      </c>
      <c r="Z28">
        <v>252</v>
      </c>
      <c r="AA28">
        <v>0.79583333333333339</v>
      </c>
      <c r="AB28">
        <v>208</v>
      </c>
      <c r="AC28">
        <v>0.84138888888888885</v>
      </c>
      <c r="AD28">
        <v>307</v>
      </c>
      <c r="AE28">
        <v>8.2541174332777609E-3</v>
      </c>
      <c r="AF28">
        <v>0.37702181772212934</v>
      </c>
      <c r="AG28">
        <v>8.2541174332777609E-3</v>
      </c>
      <c r="AH28">
        <v>0.37702181772212934</v>
      </c>
      <c r="AI28">
        <v>1.872455927963218E-2</v>
      </c>
      <c r="AJ28">
        <v>0.33818235443851952</v>
      </c>
      <c r="AK28">
        <f>Table1[[#This Row],[ratesVscumSumLicks_pVal]]-Table1[[#This Row],[normRatesVscumSumLicks_pVal]]</f>
        <v>0</v>
      </c>
      <c r="AL28">
        <f>Table1[[#This Row],[ratesVscumSumLicks_pearsonR]]-Table1[[#This Row],[normRatesVscumSumLicks_pearsonR]]</f>
        <v>0</v>
      </c>
      <c r="AM28">
        <v>1.872455927963218E-2</v>
      </c>
      <c r="AN28">
        <v>0.33818235443851963</v>
      </c>
      <c r="AO28">
        <v>0.22175424317641212</v>
      </c>
      <c r="AP28">
        <v>0.18796885561699966</v>
      </c>
      <c r="AQ28">
        <v>8.9409759684947604E-2</v>
      </c>
      <c r="AR28">
        <v>-0.25912697223099374</v>
      </c>
      <c r="AT28" s="10">
        <v>50.525642347852084</v>
      </c>
      <c r="AU28" s="10">
        <v>4.8920389264623401</v>
      </c>
      <c r="AV28" s="10">
        <v>3.4021574293559315E-2</v>
      </c>
      <c r="AW28" s="10">
        <f>1/Table1[[#This Row],[Avg MeanISIinBurst]]</f>
        <v>29.393113656980645</v>
      </c>
      <c r="AX28" s="10">
        <v>51.353821035178541</v>
      </c>
      <c r="AY28" s="10">
        <v>0.12274873633450589</v>
      </c>
      <c r="AZ28" s="10">
        <v>50.877963494889393</v>
      </c>
      <c r="BA28" s="10">
        <v>7.5833333333333322E-2</v>
      </c>
      <c r="BB28" s="10" t="b">
        <v>1</v>
      </c>
      <c r="BC28" s="10" t="b">
        <v>1</v>
      </c>
    </row>
    <row r="29" spans="1:55" hidden="1" x14ac:dyDescent="0.25">
      <c r="A29" t="s">
        <v>118</v>
      </c>
      <c r="B29">
        <v>22</v>
      </c>
      <c r="C29">
        <v>14</v>
      </c>
      <c r="D29" t="s">
        <v>90</v>
      </c>
      <c r="E29" t="s">
        <v>50</v>
      </c>
      <c r="F29">
        <v>8</v>
      </c>
      <c r="G29" t="str">
        <f>IF(Table1[[#This Row],[Ethanol Day]]&lt;9,"Early",IF(Table1[[#This Row],[Ethanol Day]]&gt;16,"Late","mid"))</f>
        <v>Early</v>
      </c>
      <c r="H29" t="s">
        <v>51</v>
      </c>
      <c r="I29" t="s">
        <v>51</v>
      </c>
      <c r="J29">
        <v>1000</v>
      </c>
      <c r="K29" s="1">
        <v>2.3299999999999996</v>
      </c>
      <c r="L29">
        <v>45.865005484205376</v>
      </c>
      <c r="M29">
        <v>1.997222222222222</v>
      </c>
      <c r="N29">
        <v>38.809992324476951</v>
      </c>
      <c r="O29">
        <v>2.1765277777777778</v>
      </c>
      <c r="P29">
        <v>46.46047765727161</v>
      </c>
      <c r="Q29">
        <v>2.5077777777777777</v>
      </c>
      <c r="R29">
        <v>48.325239024111376</v>
      </c>
      <c r="S29">
        <v>2.6384722222222217</v>
      </c>
      <c r="T29">
        <v>50.505677763664181</v>
      </c>
      <c r="U29">
        <v>2.3043232007232586</v>
      </c>
      <c r="V29">
        <v>0.43295644205905343</v>
      </c>
      <c r="W29">
        <v>1.997222222222222</v>
      </c>
      <c r="X29">
        <v>193</v>
      </c>
      <c r="Y29">
        <v>2.1765277777777778</v>
      </c>
      <c r="Z29">
        <v>252</v>
      </c>
      <c r="AA29">
        <v>2.5077777777777777</v>
      </c>
      <c r="AB29">
        <v>208</v>
      </c>
      <c r="AC29">
        <v>2.6384722222222217</v>
      </c>
      <c r="AD29">
        <v>307</v>
      </c>
      <c r="AE29">
        <v>0.3572085995003893</v>
      </c>
      <c r="AF29">
        <v>0.13585473671778595</v>
      </c>
      <c r="AG29">
        <v>0.3572085995003893</v>
      </c>
      <c r="AH29">
        <v>0.13585473671778597</v>
      </c>
      <c r="AI29">
        <v>8.7357822520253149E-7</v>
      </c>
      <c r="AJ29">
        <v>0.64200717825183418</v>
      </c>
      <c r="AK29">
        <f>Table1[[#This Row],[ratesVscumSumLicks_pVal]]-Table1[[#This Row],[normRatesVscumSumLicks_pVal]]</f>
        <v>2.1175823681357508E-20</v>
      </c>
      <c r="AL29">
        <f>Table1[[#This Row],[ratesVscumSumLicks_pearsonR]]-Table1[[#This Row],[normRatesVscumSumLicks_pearsonR]]</f>
        <v>0</v>
      </c>
      <c r="AM29">
        <v>8.7357822520251032E-7</v>
      </c>
      <c r="AN29">
        <v>0.64200717825183462</v>
      </c>
      <c r="AO29">
        <v>0.1090280388147874</v>
      </c>
      <c r="AP29">
        <v>0.24214161186582539</v>
      </c>
      <c r="AQ29">
        <v>1.167389752064345E-6</v>
      </c>
      <c r="AR29">
        <v>0.65292387725159629</v>
      </c>
      <c r="AT29" s="10">
        <v>45.865005484205376</v>
      </c>
      <c r="AU29" s="10">
        <v>3.8127668122340852</v>
      </c>
      <c r="AV29" s="10">
        <v>4.1976841637810625E-2</v>
      </c>
      <c r="AW29" s="10">
        <f>1/Table1[[#This Row],[Avg MeanISIinBurst]]</f>
        <v>23.822659375574613</v>
      </c>
      <c r="AX29" s="10">
        <v>41.641804071132469</v>
      </c>
      <c r="AY29" s="10">
        <v>0.13153714442401901</v>
      </c>
      <c r="AZ29" s="10">
        <v>46.715382301801</v>
      </c>
      <c r="BA29" s="10">
        <v>0.28437037037037033</v>
      </c>
      <c r="BB29" s="10" t="b">
        <v>1</v>
      </c>
      <c r="BC29" s="10" t="b">
        <v>1</v>
      </c>
    </row>
    <row r="30" spans="1:55" hidden="1" x14ac:dyDescent="0.25">
      <c r="A30" t="s">
        <v>119</v>
      </c>
      <c r="B30">
        <v>23</v>
      </c>
      <c r="C30">
        <v>1</v>
      </c>
      <c r="D30" t="s">
        <v>77</v>
      </c>
      <c r="E30" t="s">
        <v>50</v>
      </c>
      <c r="F30">
        <v>9</v>
      </c>
      <c r="G30" t="str">
        <f>IF(Table1[[#This Row],[Ethanol Day]]&lt;9,"Early",IF(Table1[[#This Row],[Ethanol Day]]&gt;16,"Late","mid"))</f>
        <v>mid</v>
      </c>
      <c r="H30" t="s">
        <v>51</v>
      </c>
      <c r="I30" t="s">
        <v>52</v>
      </c>
      <c r="J30">
        <v>1109</v>
      </c>
      <c r="K30" s="1">
        <v>2.825069444444444</v>
      </c>
      <c r="L30">
        <v>33.002565936555456</v>
      </c>
      <c r="M30">
        <v>2.3674999999999997</v>
      </c>
      <c r="N30">
        <v>26.859075440138977</v>
      </c>
      <c r="O30">
        <v>2.4669444444444442</v>
      </c>
      <c r="P30">
        <v>29.813307867955675</v>
      </c>
      <c r="Q30">
        <v>3.1263888888888887</v>
      </c>
      <c r="R30">
        <v>38.318281593292731</v>
      </c>
      <c r="S30">
        <v>3.3394444444444447</v>
      </c>
      <c r="T30">
        <v>37.208656376848595</v>
      </c>
      <c r="U30">
        <v>1.2539524747920561</v>
      </c>
      <c r="V30">
        <v>0.3452496995689468</v>
      </c>
      <c r="W30">
        <v>2.3674999999999997</v>
      </c>
      <c r="X30">
        <v>165</v>
      </c>
      <c r="Y30">
        <v>2.4669444444444442</v>
      </c>
      <c r="Z30">
        <v>130</v>
      </c>
      <c r="AA30">
        <v>3.1263888888888887</v>
      </c>
      <c r="AB30">
        <v>300</v>
      </c>
      <c r="AC30">
        <v>3.3394444444444447</v>
      </c>
      <c r="AD30">
        <v>463</v>
      </c>
      <c r="AE30">
        <v>2.0143572923783101E-2</v>
      </c>
      <c r="AF30">
        <v>0.33448450546123637</v>
      </c>
      <c r="AG30">
        <v>2.0143572923783101E-2</v>
      </c>
      <c r="AH30">
        <v>0.33448450546123637</v>
      </c>
      <c r="AI30">
        <v>2.0807296029824118E-13</v>
      </c>
      <c r="AJ30">
        <v>0.83301181868116303</v>
      </c>
      <c r="AK30">
        <f>Table1[[#This Row],[ratesVscumSumLicks_pVal]]-Table1[[#This Row],[normRatesVscumSumLicks_pVal]]</f>
        <v>-2.3476500539377311E-27</v>
      </c>
      <c r="AL30">
        <f>Table1[[#This Row],[ratesVscumSumLicks_pearsonR]]-Table1[[#This Row],[normRatesVscumSumLicks_pearsonR]]</f>
        <v>0</v>
      </c>
      <c r="AM30">
        <v>2.0807296029824353E-13</v>
      </c>
      <c r="AN30">
        <v>0.83301181868116292</v>
      </c>
      <c r="AO30">
        <v>4.07415295013175E-2</v>
      </c>
      <c r="AP30">
        <v>0.30626756957837364</v>
      </c>
      <c r="AQ30">
        <v>4.1316778988612335E-8</v>
      </c>
      <c r="AR30">
        <v>0.7120870722322179</v>
      </c>
      <c r="AT30" s="10">
        <v>33.002565936555456</v>
      </c>
      <c r="AU30" s="10">
        <v>2.6772314685446723</v>
      </c>
      <c r="AV30" s="10">
        <v>2.9410699690107154E-2</v>
      </c>
      <c r="AW30" s="10">
        <f>1/Table1[[#This Row],[Avg MeanISIinBurst]]</f>
        <v>34.001231202818644</v>
      </c>
      <c r="AX30" s="10">
        <v>102.62427147713376</v>
      </c>
      <c r="AY30" s="10">
        <v>5.6457753015659355E-2</v>
      </c>
      <c r="AZ30" s="10">
        <v>109.72422738507377</v>
      </c>
      <c r="BA30" s="10">
        <v>0.36476190476190479</v>
      </c>
      <c r="BB30" s="10" t="b">
        <v>1</v>
      </c>
      <c r="BC30" s="10" t="b">
        <v>1</v>
      </c>
    </row>
    <row r="31" spans="1:55" hidden="1" x14ac:dyDescent="0.25">
      <c r="A31" t="s">
        <v>119</v>
      </c>
      <c r="B31">
        <v>23</v>
      </c>
      <c r="C31">
        <v>2</v>
      </c>
      <c r="D31" t="s">
        <v>93</v>
      </c>
      <c r="E31" t="s">
        <v>50</v>
      </c>
      <c r="F31">
        <v>9</v>
      </c>
      <c r="G31" t="str">
        <f>IF(Table1[[#This Row],[Ethanol Day]]&lt;9,"Early",IF(Table1[[#This Row],[Ethanol Day]]&gt;16,"Late","mid"))</f>
        <v>mid</v>
      </c>
      <c r="H31" t="s">
        <v>51</v>
      </c>
      <c r="I31" t="s">
        <v>51</v>
      </c>
      <c r="J31">
        <v>1109</v>
      </c>
      <c r="K31" s="1">
        <v>1.1382986111111113</v>
      </c>
      <c r="L31">
        <v>15.503795559551566</v>
      </c>
      <c r="M31">
        <v>0.9522222222222223</v>
      </c>
      <c r="N31">
        <v>12.193206298322895</v>
      </c>
      <c r="O31">
        <v>0.93583333333333341</v>
      </c>
      <c r="P31">
        <v>13.571989063123</v>
      </c>
      <c r="Q31">
        <v>1.2362500000000001</v>
      </c>
      <c r="R31">
        <v>17.102091323739458</v>
      </c>
      <c r="S31">
        <v>1.4288888888888891</v>
      </c>
      <c r="T31">
        <v>19.14789555302092</v>
      </c>
      <c r="U31">
        <v>1.2616021841344451</v>
      </c>
      <c r="V31">
        <v>0.85322777433937891</v>
      </c>
      <c r="W31">
        <v>0.9522222222222223</v>
      </c>
      <c r="X31">
        <v>165</v>
      </c>
      <c r="Y31">
        <v>0.93583333333333341</v>
      </c>
      <c r="Z31">
        <v>130</v>
      </c>
      <c r="AA31">
        <v>1.2362500000000001</v>
      </c>
      <c r="AB31">
        <v>300</v>
      </c>
      <c r="AC31">
        <v>1.4288888888888891</v>
      </c>
      <c r="AD31">
        <v>463</v>
      </c>
      <c r="AE31">
        <v>4.8224213249215532E-2</v>
      </c>
      <c r="AF31">
        <v>0.28666374651915522</v>
      </c>
      <c r="AG31">
        <v>4.8224213249215532E-2</v>
      </c>
      <c r="AH31">
        <v>0.28666374651915516</v>
      </c>
      <c r="AI31">
        <v>1.6829575576495935E-17</v>
      </c>
      <c r="AJ31">
        <v>0.89231206213342962</v>
      </c>
      <c r="AK31">
        <f>Table1[[#This Row],[ratesVscumSumLicks_pVal]]-Table1[[#This Row],[normRatesVscumSumLicks_pVal]]</f>
        <v>0</v>
      </c>
      <c r="AL31">
        <f>Table1[[#This Row],[ratesVscumSumLicks_pearsonR]]-Table1[[#This Row],[normRatesVscumSumLicks_pearsonR]]</f>
        <v>0</v>
      </c>
      <c r="AM31">
        <v>1.6829575576495935E-17</v>
      </c>
      <c r="AN31">
        <v>0.89231206213342962</v>
      </c>
      <c r="AO31">
        <v>0.20289147981150457</v>
      </c>
      <c r="AP31">
        <v>0.19573748418992337</v>
      </c>
      <c r="AQ31">
        <v>1.1760216395649281E-6</v>
      </c>
      <c r="AR31">
        <v>0.65858719698923918</v>
      </c>
      <c r="AT31" s="10">
        <v>15.503795559551566</v>
      </c>
      <c r="AU31" s="10">
        <v>2.2337794527714894</v>
      </c>
      <c r="AV31" s="10">
        <v>2.7417627815064877E-2</v>
      </c>
      <c r="AW31" s="10">
        <f>1/Table1[[#This Row],[Avg MeanISIinBurst]]</f>
        <v>36.472885500712081</v>
      </c>
      <c r="AX31" s="10">
        <v>78.222444670863482</v>
      </c>
      <c r="AY31" s="10">
        <v>3.6414898693466452E-2</v>
      </c>
      <c r="AZ31" s="10">
        <v>125.34590610776877</v>
      </c>
      <c r="BA31" s="10">
        <v>8.618055555555558E-2</v>
      </c>
      <c r="BB31" s="10" t="b">
        <v>1</v>
      </c>
      <c r="BC31" s="10" t="b">
        <v>1</v>
      </c>
    </row>
    <row r="32" spans="1:55" hidden="1" x14ac:dyDescent="0.25">
      <c r="A32" t="s">
        <v>119</v>
      </c>
      <c r="B32">
        <v>23</v>
      </c>
      <c r="C32">
        <v>4</v>
      </c>
      <c r="D32" t="s">
        <v>80</v>
      </c>
      <c r="E32" t="s">
        <v>50</v>
      </c>
      <c r="F32">
        <v>9</v>
      </c>
      <c r="G32" t="str">
        <f>IF(Table1[[#This Row],[Ethanol Day]]&lt;9,"Early",IF(Table1[[#This Row],[Ethanol Day]]&gt;16,"Late","mid"))</f>
        <v>mid</v>
      </c>
      <c r="H32" t="s">
        <v>51</v>
      </c>
      <c r="I32" t="s">
        <v>51</v>
      </c>
      <c r="J32">
        <v>1109</v>
      </c>
      <c r="K32" s="1">
        <v>2.4853125</v>
      </c>
      <c r="L32">
        <v>23.302820080926661</v>
      </c>
      <c r="M32">
        <v>2.3297222222222218</v>
      </c>
      <c r="N32">
        <v>22.764132452174582</v>
      </c>
      <c r="O32">
        <v>2.2769444444444447</v>
      </c>
      <c r="P32">
        <v>21.569946817759799</v>
      </c>
      <c r="Q32">
        <v>2.4980555555555553</v>
      </c>
      <c r="R32">
        <v>22.922444802900316</v>
      </c>
      <c r="S32">
        <v>2.836527777777778</v>
      </c>
      <c r="T32">
        <v>26.146869754616787</v>
      </c>
      <c r="U32">
        <v>1.0667622869307829</v>
      </c>
      <c r="V32">
        <v>0.37744676000856864</v>
      </c>
      <c r="W32">
        <v>2.3297222222222218</v>
      </c>
      <c r="X32">
        <v>165</v>
      </c>
      <c r="Y32">
        <v>2.2769444444444447</v>
      </c>
      <c r="Z32">
        <v>130</v>
      </c>
      <c r="AA32">
        <v>2.4980555555555553</v>
      </c>
      <c r="AB32">
        <v>300</v>
      </c>
      <c r="AC32">
        <v>2.836527777777778</v>
      </c>
      <c r="AD32">
        <v>463</v>
      </c>
      <c r="AE32">
        <v>0.2915466441376191</v>
      </c>
      <c r="AF32">
        <v>0.155407016693238</v>
      </c>
      <c r="AG32">
        <v>0.2915466441376191</v>
      </c>
      <c r="AH32">
        <v>0.15540701669323795</v>
      </c>
      <c r="AI32">
        <v>8.4607311182256078E-6</v>
      </c>
      <c r="AJ32">
        <v>0.59426518455064148</v>
      </c>
      <c r="AK32">
        <f>Table1[[#This Row],[ratesVscumSumLicks_pVal]]-Table1[[#This Row],[normRatesVscumSumLicks_pVal]]</f>
        <v>-3.7269449679189215E-20</v>
      </c>
      <c r="AL32">
        <f>Table1[[#This Row],[ratesVscumSumLicks_pearsonR]]-Table1[[#This Row],[normRatesVscumSumLicks_pearsonR]]</f>
        <v>0</v>
      </c>
      <c r="AM32">
        <v>8.4607311182256451E-6</v>
      </c>
      <c r="AN32">
        <v>0.59426518455064137</v>
      </c>
      <c r="AO32">
        <v>0.68613662636662476</v>
      </c>
      <c r="AP32">
        <v>6.1210427142836074E-2</v>
      </c>
      <c r="AQ32">
        <v>3.5178135384618683E-3</v>
      </c>
      <c r="AR32">
        <v>0.4216432399414366</v>
      </c>
      <c r="AT32" s="10">
        <v>23.302820080926661</v>
      </c>
      <c r="AU32" s="10">
        <v>2.3556162089566395</v>
      </c>
      <c r="AV32" s="10">
        <v>2.8193069288943606E-2</v>
      </c>
      <c r="AW32" s="10">
        <f>1/Table1[[#This Row],[Avg MeanISIinBurst]]</f>
        <v>35.469710294798126</v>
      </c>
      <c r="AX32" s="10">
        <v>89.359344855908034</v>
      </c>
      <c r="AY32" s="10">
        <v>4.2507440035648845E-2</v>
      </c>
      <c r="AZ32" s="10">
        <v>126.57368288423351</v>
      </c>
      <c r="BA32" s="10">
        <v>0.27286666666666665</v>
      </c>
      <c r="BB32" s="10" t="b">
        <v>1</v>
      </c>
      <c r="BC32" s="10" t="b">
        <v>1</v>
      </c>
    </row>
    <row r="33" spans="1:55" hidden="1" x14ac:dyDescent="0.25">
      <c r="A33" t="s">
        <v>119</v>
      </c>
      <c r="B33">
        <v>23</v>
      </c>
      <c r="C33">
        <v>5</v>
      </c>
      <c r="D33" t="s">
        <v>100</v>
      </c>
      <c r="E33" t="s">
        <v>50</v>
      </c>
      <c r="F33">
        <v>9</v>
      </c>
      <c r="G33" t="str">
        <f>IF(Table1[[#This Row],[Ethanol Day]]&lt;9,"Early",IF(Table1[[#This Row],[Ethanol Day]]&gt;16,"Late","mid"))</f>
        <v>mid</v>
      </c>
      <c r="H33" t="s">
        <v>51</v>
      </c>
      <c r="I33" t="s">
        <v>51</v>
      </c>
      <c r="J33">
        <v>1109</v>
      </c>
      <c r="K33" s="1">
        <v>2.4358680555555554</v>
      </c>
      <c r="L33">
        <v>23.321434016597589</v>
      </c>
      <c r="M33">
        <v>1.6672222222222224</v>
      </c>
      <c r="N33">
        <v>16.058109065397407</v>
      </c>
      <c r="O33">
        <v>2.3970833333333332</v>
      </c>
      <c r="P33">
        <v>23.53580607598759</v>
      </c>
      <c r="Q33">
        <v>2.6624999999999996</v>
      </c>
      <c r="R33">
        <v>25.817613385417712</v>
      </c>
      <c r="S33">
        <v>3.0166666666666671</v>
      </c>
      <c r="T33">
        <v>28.308101772673513</v>
      </c>
      <c r="U33">
        <v>1.1690686741898118</v>
      </c>
      <c r="V33">
        <v>0.39508687151185967</v>
      </c>
      <c r="W33">
        <v>1.6672222222222224</v>
      </c>
      <c r="X33">
        <v>165</v>
      </c>
      <c r="Y33">
        <v>2.3970833333333332</v>
      </c>
      <c r="Z33">
        <v>130</v>
      </c>
      <c r="AA33">
        <v>2.6624999999999996</v>
      </c>
      <c r="AB33">
        <v>300</v>
      </c>
      <c r="AC33">
        <v>3.0166666666666671</v>
      </c>
      <c r="AD33">
        <v>463</v>
      </c>
      <c r="AE33">
        <v>0.12759588987690851</v>
      </c>
      <c r="AF33">
        <v>0.22301858420961745</v>
      </c>
      <c r="AG33">
        <v>0.12759588987690851</v>
      </c>
      <c r="AH33">
        <v>0.2230185842096174</v>
      </c>
      <c r="AI33">
        <v>5.6580478605866851E-7</v>
      </c>
      <c r="AJ33">
        <v>0.65028977560970336</v>
      </c>
      <c r="AK33">
        <f>Table1[[#This Row],[ratesVscumSumLicks_pVal]]-Table1[[#This Row],[normRatesVscumSumLicks_pVal]]</f>
        <v>-1.0693790959085542E-20</v>
      </c>
      <c r="AL33">
        <f>Table1[[#This Row],[ratesVscumSumLicks_pearsonR]]-Table1[[#This Row],[normRatesVscumSumLicks_pearsonR]]</f>
        <v>0</v>
      </c>
      <c r="AM33">
        <v>5.6580478605867921E-7</v>
      </c>
      <c r="AN33">
        <v>0.65028977560970302</v>
      </c>
      <c r="AO33">
        <v>5.9761811269315679E-2</v>
      </c>
      <c r="AP33">
        <v>0.28283235806668894</v>
      </c>
      <c r="AQ33">
        <v>3.5221901173767501E-6</v>
      </c>
      <c r="AR33">
        <v>0.630062592156167</v>
      </c>
      <c r="AT33" s="10">
        <v>23.321434016597589</v>
      </c>
      <c r="AU33" s="10">
        <v>2.3670567239520235</v>
      </c>
      <c r="AV33" s="10">
        <v>2.8247952301092571E-2</v>
      </c>
      <c r="AW33" s="10">
        <f>1/Table1[[#This Row],[Avg MeanISIinBurst]]</f>
        <v>35.400796112266235</v>
      </c>
      <c r="AX33" s="10">
        <v>86.871284536227591</v>
      </c>
      <c r="AY33" s="10">
        <v>4.3459843509927272E-2</v>
      </c>
      <c r="AZ33" s="10">
        <v>127.43571259471551</v>
      </c>
      <c r="BA33" s="10">
        <v>0.25863945578231284</v>
      </c>
      <c r="BB33" s="10" t="b">
        <v>1</v>
      </c>
      <c r="BC33" s="10" t="b">
        <v>1</v>
      </c>
    </row>
    <row r="34" spans="1:55" hidden="1" x14ac:dyDescent="0.25">
      <c r="A34" t="s">
        <v>119</v>
      </c>
      <c r="B34">
        <v>23</v>
      </c>
      <c r="C34">
        <v>12</v>
      </c>
      <c r="D34" t="s">
        <v>90</v>
      </c>
      <c r="E34" t="s">
        <v>50</v>
      </c>
      <c r="F34">
        <v>9</v>
      </c>
      <c r="G34" t="str">
        <f>IF(Table1[[#This Row],[Ethanol Day]]&lt;9,"Early",IF(Table1[[#This Row],[Ethanol Day]]&gt;16,"Late","mid"))</f>
        <v>mid</v>
      </c>
      <c r="H34" t="s">
        <v>51</v>
      </c>
      <c r="I34" t="s">
        <v>51</v>
      </c>
      <c r="J34">
        <v>1109</v>
      </c>
      <c r="K34" s="1">
        <v>0.73750000000000004</v>
      </c>
      <c r="L34">
        <v>59.422709814521383</v>
      </c>
      <c r="M34">
        <v>0.5675</v>
      </c>
      <c r="N34">
        <v>56.363575203286167</v>
      </c>
      <c r="O34">
        <v>0.70055555555555549</v>
      </c>
      <c r="P34">
        <v>63.11040152711761</v>
      </c>
      <c r="Q34">
        <v>0.75833333333333341</v>
      </c>
      <c r="R34">
        <v>67.184863603887365</v>
      </c>
      <c r="S34">
        <v>0.92361111111111116</v>
      </c>
      <c r="T34">
        <v>52.325691222021959</v>
      </c>
      <c r="U34">
        <v>2.6043940442088029</v>
      </c>
      <c r="V34">
        <v>1.1823530296246547</v>
      </c>
      <c r="W34">
        <v>0.5675</v>
      </c>
      <c r="X34">
        <v>165</v>
      </c>
      <c r="Y34">
        <v>0.70055555555555549</v>
      </c>
      <c r="Z34">
        <v>130</v>
      </c>
      <c r="AA34">
        <v>0.75833333333333341</v>
      </c>
      <c r="AB34">
        <v>300</v>
      </c>
      <c r="AC34">
        <v>0.92361111111111116</v>
      </c>
      <c r="AD34">
        <v>463</v>
      </c>
      <c r="AE34">
        <v>0.87909574395667878</v>
      </c>
      <c r="AF34">
        <v>-2.2547567608576249E-2</v>
      </c>
      <c r="AG34">
        <v>0.87909574395667878</v>
      </c>
      <c r="AH34">
        <v>-2.2547567608576229E-2</v>
      </c>
      <c r="AI34">
        <v>3.8786017453872973E-4</v>
      </c>
      <c r="AJ34">
        <v>0.49158039485443472</v>
      </c>
      <c r="AK34">
        <f>Table1[[#This Row],[ratesVscumSumLicks_pVal]]-Table1[[#This Row],[normRatesVscumSumLicks_pVal]]</f>
        <v>2.2226144535952841E-18</v>
      </c>
      <c r="AL34">
        <f>Table1[[#This Row],[ratesVscumSumLicks_pearsonR]]-Table1[[#This Row],[normRatesVscumSumLicks_pearsonR]]</f>
        <v>0</v>
      </c>
      <c r="AM34">
        <v>3.8786017453872751E-4</v>
      </c>
      <c r="AN34">
        <v>0.49158039485443483</v>
      </c>
      <c r="AO34">
        <v>0.63130319791287182</v>
      </c>
      <c r="AP34">
        <v>-7.2662475209590308E-2</v>
      </c>
      <c r="AQ34">
        <v>8.9621597240420792E-2</v>
      </c>
      <c r="AR34">
        <v>-0.25313962784155197</v>
      </c>
      <c r="AT34" s="10">
        <v>59.422709814521383</v>
      </c>
      <c r="AU34" s="10">
        <v>3.2997260904078343</v>
      </c>
      <c r="AV34" s="10">
        <v>2.4150639977883363E-2</v>
      </c>
      <c r="AW34" s="10">
        <f>1/Table1[[#This Row],[Avg MeanISIinBurst]]</f>
        <v>41.406770210469723</v>
      </c>
      <c r="AX34" s="10">
        <v>77.546641846925752</v>
      </c>
      <c r="AY34" s="10">
        <v>5.6747842491494775E-2</v>
      </c>
      <c r="AZ34" s="10">
        <v>90.312034912744124</v>
      </c>
      <c r="BA34" s="10">
        <v>0.12919999999999998</v>
      </c>
      <c r="BB34" s="10" t="b">
        <v>1</v>
      </c>
      <c r="BC34" s="10" t="b">
        <v>1</v>
      </c>
    </row>
    <row r="35" spans="1:55" hidden="1" x14ac:dyDescent="0.25">
      <c r="A35" t="s">
        <v>119</v>
      </c>
      <c r="B35">
        <v>23</v>
      </c>
      <c r="C35">
        <v>15</v>
      </c>
      <c r="D35" t="s">
        <v>121</v>
      </c>
      <c r="E35" t="s">
        <v>50</v>
      </c>
      <c r="F35">
        <v>9</v>
      </c>
      <c r="G35" t="str">
        <f>IF(Table1[[#This Row],[Ethanol Day]]&lt;9,"Early",IF(Table1[[#This Row],[Ethanol Day]]&gt;16,"Late","mid"))</f>
        <v>mid</v>
      </c>
      <c r="H35" t="s">
        <v>51</v>
      </c>
      <c r="I35" t="s">
        <v>71</v>
      </c>
      <c r="J35">
        <v>1109</v>
      </c>
      <c r="K35" s="1">
        <v>1.3052430555555556</v>
      </c>
      <c r="L35">
        <v>12.792800484274746</v>
      </c>
      <c r="M35">
        <v>0.23263888888888892</v>
      </c>
      <c r="N35">
        <v>2.9493016010804398</v>
      </c>
      <c r="O35">
        <v>0.96027777777777779</v>
      </c>
      <c r="P35">
        <v>11.068309256226513</v>
      </c>
      <c r="Q35">
        <v>2.3663888888888889</v>
      </c>
      <c r="R35">
        <v>22.075347637176197</v>
      </c>
      <c r="S35">
        <v>1.6616666666666671</v>
      </c>
      <c r="T35">
        <v>14.25795186901631</v>
      </c>
      <c r="U35">
        <v>11.064993058015835</v>
      </c>
      <c r="V35">
        <v>0.81978641675942121</v>
      </c>
      <c r="W35">
        <v>0.23263888888888892</v>
      </c>
      <c r="X35">
        <v>165</v>
      </c>
      <c r="Y35">
        <v>0.96027777777777779</v>
      </c>
      <c r="Z35">
        <v>130</v>
      </c>
      <c r="AA35">
        <v>2.3663888888888889</v>
      </c>
      <c r="AB35">
        <v>300</v>
      </c>
      <c r="AC35">
        <v>1.6616666666666671</v>
      </c>
      <c r="AD35">
        <v>463</v>
      </c>
      <c r="AE35">
        <v>0.18028629462739965</v>
      </c>
      <c r="AF35">
        <v>0.19668349186766498</v>
      </c>
      <c r="AG35">
        <v>0.18028629462739965</v>
      </c>
      <c r="AH35">
        <v>0.19668349186766504</v>
      </c>
      <c r="AI35">
        <v>1.1388212464332062E-3</v>
      </c>
      <c r="AJ35">
        <v>0.45557060452176035</v>
      </c>
      <c r="AK35">
        <f>Table1[[#This Row],[ratesVscumSumLicks_pVal]]-Table1[[#This Row],[normRatesVscumSumLicks_pVal]]</f>
        <v>-2.8189256484623115E-18</v>
      </c>
      <c r="AL35">
        <f>Table1[[#This Row],[ratesVscumSumLicks_pearsonR]]-Table1[[#This Row],[normRatesVscumSumLicks_pearsonR]]</f>
        <v>0</v>
      </c>
      <c r="AM35">
        <v>1.1388212464332091E-3</v>
      </c>
      <c r="AN35">
        <v>0.45557060452176018</v>
      </c>
      <c r="AO35">
        <v>0.17997851503347528</v>
      </c>
      <c r="AP35">
        <v>0.19897466168558994</v>
      </c>
      <c r="AQ35">
        <v>3.1507334049287287E-2</v>
      </c>
      <c r="AR35">
        <v>0.31416723131238122</v>
      </c>
      <c r="AT35" s="10">
        <v>12.792800484274746</v>
      </c>
      <c r="AU35" s="10">
        <v>2.7585819325037422</v>
      </c>
      <c r="AV35" s="10">
        <v>3.7470878606580341E-2</v>
      </c>
      <c r="AW35" s="10">
        <f>1/Table1[[#This Row],[Avg MeanISIinBurst]]</f>
        <v>26.687391307242738</v>
      </c>
      <c r="AX35" s="10">
        <v>44.481801110507668</v>
      </c>
      <c r="AY35" s="10">
        <v>7.3202183810280652E-2</v>
      </c>
      <c r="AZ35" s="10">
        <v>62.350644802565888</v>
      </c>
      <c r="BA35" s="10">
        <v>8.9469696969696963E-2</v>
      </c>
      <c r="BB35" s="10" t="b">
        <v>1</v>
      </c>
      <c r="BC35" s="10" t="b">
        <v>1</v>
      </c>
    </row>
    <row r="36" spans="1:55" hidden="1" x14ac:dyDescent="0.25">
      <c r="A36" t="s">
        <v>122</v>
      </c>
      <c r="B36">
        <v>24</v>
      </c>
      <c r="C36">
        <v>8</v>
      </c>
      <c r="D36" t="s">
        <v>89</v>
      </c>
      <c r="E36" t="s">
        <v>50</v>
      </c>
      <c r="F36">
        <v>9</v>
      </c>
      <c r="G36" t="str">
        <f>IF(Table1[[#This Row],[Ethanol Day]]&lt;9,"Early",IF(Table1[[#This Row],[Ethanol Day]]&gt;16,"Late","mid"))</f>
        <v>mid</v>
      </c>
      <c r="H36" t="s">
        <v>51</v>
      </c>
      <c r="I36" t="s">
        <v>51</v>
      </c>
      <c r="J36">
        <v>331</v>
      </c>
      <c r="K36" s="1">
        <v>1.6825694444444446</v>
      </c>
      <c r="L36">
        <v>21.886944309598945</v>
      </c>
      <c r="M36">
        <v>1.3988888888888891</v>
      </c>
      <c r="N36">
        <v>18.802108308897367</v>
      </c>
      <c r="O36">
        <v>1.9627777777777775</v>
      </c>
      <c r="P36">
        <v>25.105040306566423</v>
      </c>
      <c r="Q36">
        <v>1.7747222222222225</v>
      </c>
      <c r="R36">
        <v>21.876747567492789</v>
      </c>
      <c r="S36">
        <v>1.5938888888888891</v>
      </c>
      <c r="T36">
        <v>21.763881055439171</v>
      </c>
      <c r="U36">
        <v>2.3292585693438652</v>
      </c>
      <c r="V36">
        <v>0.60370732366674851</v>
      </c>
      <c r="W36">
        <v>1.3988888888888891</v>
      </c>
      <c r="X36">
        <v>219</v>
      </c>
      <c r="Y36">
        <v>1.9627777777777775</v>
      </c>
      <c r="Z36">
        <v>80</v>
      </c>
      <c r="AA36">
        <v>1.7747222222222225</v>
      </c>
      <c r="AB36">
        <v>3</v>
      </c>
      <c r="AC36">
        <v>1.5938888888888891</v>
      </c>
      <c r="AD36">
        <v>27</v>
      </c>
      <c r="AE36">
        <v>2.7086434325279837E-2</v>
      </c>
      <c r="AF36">
        <v>-0.31904638944049424</v>
      </c>
      <c r="AG36">
        <v>2.7086434325279837E-2</v>
      </c>
      <c r="AH36">
        <v>-0.31904638944049429</v>
      </c>
      <c r="AI36">
        <v>4.4701970171203998E-4</v>
      </c>
      <c r="AJ36">
        <v>0.48705394438647559</v>
      </c>
      <c r="AK36">
        <f>Table1[[#This Row],[ratesVscumSumLicks_pVal]]-Table1[[#This Row],[normRatesVscumSumLicks_pVal]]</f>
        <v>-3.6862873864507151E-18</v>
      </c>
      <c r="AL36">
        <f>Table1[[#This Row],[ratesVscumSumLicks_pearsonR]]-Table1[[#This Row],[normRatesVscumSumLicks_pearsonR]]</f>
        <v>0</v>
      </c>
      <c r="AM36">
        <v>4.4701970171204367E-4</v>
      </c>
      <c r="AN36">
        <v>0.48705394438647531</v>
      </c>
      <c r="AO36">
        <v>5.1356218849079864E-2</v>
      </c>
      <c r="AP36">
        <v>-0.28292260888087317</v>
      </c>
      <c r="AQ36">
        <v>2.7650122383697398E-4</v>
      </c>
      <c r="AR36">
        <v>0.50212512379258656</v>
      </c>
      <c r="AT36" s="10">
        <v>21.886944309598945</v>
      </c>
      <c r="AU36" s="10">
        <v>2.3304883940482557</v>
      </c>
      <c r="AV36" s="10">
        <v>2.7176425120603715E-2</v>
      </c>
      <c r="AW36" s="10">
        <f>1/Table1[[#This Row],[Avg MeanISIinBurst]]</f>
        <v>36.796598359136404</v>
      </c>
      <c r="AX36" s="10">
        <v>86.513781485911863</v>
      </c>
      <c r="AY36" s="10">
        <v>3.9699382709871001E-2</v>
      </c>
      <c r="AZ36" s="10">
        <v>123.38239881209165</v>
      </c>
      <c r="BA36" s="10">
        <v>0.16194444444444445</v>
      </c>
      <c r="BB36" s="10" t="b">
        <v>1</v>
      </c>
      <c r="BC36" s="10" t="b">
        <v>1</v>
      </c>
    </row>
    <row r="37" spans="1:55" x14ac:dyDescent="0.25">
      <c r="A37" t="s">
        <v>99</v>
      </c>
      <c r="B37">
        <v>14</v>
      </c>
      <c r="C37">
        <v>19</v>
      </c>
      <c r="D37" t="s">
        <v>106</v>
      </c>
      <c r="E37" t="s">
        <v>50</v>
      </c>
      <c r="F37">
        <v>1</v>
      </c>
      <c r="G37" t="str">
        <f>IF(Table1[[#This Row],[Ethanol Day]]&lt;9,"Early",IF(Table1[[#This Row],[Ethanol Day]]&gt;16,"Late","mid"))</f>
        <v>Early</v>
      </c>
      <c r="H37" t="s">
        <v>54</v>
      </c>
      <c r="I37" t="s">
        <v>51</v>
      </c>
      <c r="J37">
        <v>24</v>
      </c>
      <c r="K37">
        <v>0.9968055555555555</v>
      </c>
      <c r="L37">
        <v>20.466250921187186</v>
      </c>
      <c r="M37">
        <v>0.67444444444444451</v>
      </c>
      <c r="N37">
        <v>13.118588706933187</v>
      </c>
      <c r="O37">
        <v>0.56777777777777771</v>
      </c>
      <c r="P37">
        <v>13.739991795527997</v>
      </c>
      <c r="Q37">
        <v>0.8616666666666668</v>
      </c>
      <c r="R37">
        <v>21.412521194704272</v>
      </c>
      <c r="S37">
        <v>1.8833333333333331</v>
      </c>
      <c r="T37">
        <v>33.593901987583308</v>
      </c>
      <c r="U37">
        <v>1.5001507416511959</v>
      </c>
      <c r="V37">
        <v>0.99294349441112317</v>
      </c>
      <c r="W37">
        <v>0.67444444444444451</v>
      </c>
      <c r="X37">
        <v>17</v>
      </c>
      <c r="Y37">
        <v>0.56777777777777771</v>
      </c>
      <c r="Z37">
        <v>6</v>
      </c>
      <c r="AA37">
        <v>0.8616666666666668</v>
      </c>
      <c r="AB37">
        <v>0</v>
      </c>
      <c r="AC37">
        <v>1.8833333333333331</v>
      </c>
      <c r="AD37">
        <v>0</v>
      </c>
      <c r="AE37">
        <v>8.8718456141532134E-2</v>
      </c>
      <c r="AF37">
        <v>-0.24837151975176755</v>
      </c>
      <c r="AG37">
        <v>8.8718456141532134E-2</v>
      </c>
      <c r="AH37">
        <v>-0.24837151975176758</v>
      </c>
      <c r="AI37">
        <v>1.4426360530165664E-2</v>
      </c>
      <c r="AJ37">
        <v>0.35105208761285911</v>
      </c>
      <c r="AK37">
        <f>Table1[[#This Row],[ratesVscumSumLicks_pVal]]-Table1[[#This Row],[normRatesVscumSumLicks_pVal]]</f>
        <v>0</v>
      </c>
      <c r="AL37">
        <f>Table1[[#This Row],[ratesVscumSumLicks_pearsonR]]-Table1[[#This Row],[normRatesVscumSumLicks_pearsonR]]</f>
        <v>0</v>
      </c>
      <c r="AM37">
        <v>1.4426360530165664E-2</v>
      </c>
      <c r="AN37">
        <v>0.35105208761285916</v>
      </c>
      <c r="AO37">
        <v>6.0980004538805782E-3</v>
      </c>
      <c r="AP37">
        <v>-0.39029512703228392</v>
      </c>
      <c r="AQ37">
        <v>1.2438421639705743E-3</v>
      </c>
      <c r="AR37">
        <v>0.45244003990923126</v>
      </c>
      <c r="AT37" s="10">
        <v>20.466250921187186</v>
      </c>
      <c r="AU37" s="10">
        <v>2.3894520085191906</v>
      </c>
      <c r="AV37" s="10">
        <v>2.6660811266135426E-2</v>
      </c>
      <c r="AW37" s="10">
        <f>1/Table1[[#This Row],[Avg MeanISIinBurst]]</f>
        <v>37.508235965429918</v>
      </c>
      <c r="AX37" s="10">
        <v>89.248843321200681</v>
      </c>
      <c r="AY37" s="10">
        <v>3.9041134598183334E-2</v>
      </c>
      <c r="AZ37" s="10">
        <v>117.55282462328364</v>
      </c>
      <c r="BA37" s="10">
        <v>0.1010416666666667</v>
      </c>
      <c r="BB37" s="10" t="b">
        <v>1</v>
      </c>
      <c r="BC37" s="10" t="b">
        <v>1</v>
      </c>
    </row>
    <row r="38" spans="1:55" x14ac:dyDescent="0.25">
      <c r="A38" t="s">
        <v>109</v>
      </c>
      <c r="B38">
        <v>16</v>
      </c>
      <c r="C38">
        <v>5</v>
      </c>
      <c r="D38" t="s">
        <v>88</v>
      </c>
      <c r="E38" t="s">
        <v>50</v>
      </c>
      <c r="F38">
        <v>6</v>
      </c>
      <c r="G38" t="str">
        <f>IF(Table1[[#This Row],[Ethanol Day]]&lt;9,"Early",IF(Table1[[#This Row],[Ethanol Day]]&gt;16,"Late","mid"))</f>
        <v>Early</v>
      </c>
      <c r="H38" t="s">
        <v>54</v>
      </c>
      <c r="I38" t="s">
        <v>56</v>
      </c>
      <c r="J38">
        <v>968</v>
      </c>
      <c r="K38">
        <v>5.7412405303030303</v>
      </c>
      <c r="L38">
        <v>50.889390777777869</v>
      </c>
      <c r="M38">
        <v>5.8759722222222228</v>
      </c>
      <c r="N38">
        <v>51.143200207578275</v>
      </c>
      <c r="O38">
        <v>4.1263888888888891</v>
      </c>
      <c r="P38">
        <v>41.714497249787506</v>
      </c>
      <c r="Q38">
        <v>5.2780555555555564</v>
      </c>
      <c r="R38">
        <v>49.519294577398519</v>
      </c>
      <c r="S38">
        <v>7.6845454545454546</v>
      </c>
      <c r="T38">
        <v>62.13920650619901</v>
      </c>
      <c r="U38">
        <v>1.198917604028759</v>
      </c>
      <c r="V38">
        <v>0.17355112274272169</v>
      </c>
      <c r="W38">
        <v>5.8759722222222228</v>
      </c>
      <c r="X38">
        <v>92</v>
      </c>
      <c r="Y38">
        <v>4.1263888888888891</v>
      </c>
      <c r="Z38">
        <v>259</v>
      </c>
      <c r="AA38">
        <v>5.2780555555555564</v>
      </c>
      <c r="AB38">
        <v>249</v>
      </c>
      <c r="AC38">
        <v>7.6845454545454546</v>
      </c>
      <c r="AD38">
        <v>332</v>
      </c>
      <c r="AE38">
        <v>0.52045956052562192</v>
      </c>
      <c r="AF38">
        <v>9.6108871581942298E-2</v>
      </c>
      <c r="AG38">
        <v>0.52045956052562192</v>
      </c>
      <c r="AH38">
        <v>9.6108871581942298E-2</v>
      </c>
      <c r="AI38">
        <v>2.5963498949602658E-4</v>
      </c>
      <c r="AJ38">
        <v>0.50404905574128156</v>
      </c>
      <c r="AK38">
        <f>Table1[[#This Row],[ratesVscumSumLicks_pVal]]-Table1[[#This Row],[normRatesVscumSumLicks_pVal]]</f>
        <v>0</v>
      </c>
      <c r="AL38">
        <f>Table1[[#This Row],[ratesVscumSumLicks_pearsonR]]-Table1[[#This Row],[normRatesVscumSumLicks_pearsonR]]</f>
        <v>0</v>
      </c>
      <c r="AM38">
        <v>2.5963498949602658E-4</v>
      </c>
      <c r="AN38">
        <v>0.50404905574128156</v>
      </c>
      <c r="AO38">
        <v>0.64157426868727663</v>
      </c>
      <c r="AP38">
        <v>7.0488458949128169E-2</v>
      </c>
      <c r="AQ38">
        <v>1.9942734901932593E-4</v>
      </c>
      <c r="AR38">
        <v>0.52189045185486294</v>
      </c>
      <c r="AT38" s="10">
        <v>50.889390777777869</v>
      </c>
      <c r="AU38" s="10">
        <v>3.2840606059492359</v>
      </c>
      <c r="AV38" s="10">
        <v>2.9167257934189294E-2</v>
      </c>
      <c r="AW38" s="10">
        <f>1/Table1[[#This Row],[Avg MeanISIinBurst]]</f>
        <v>34.285019258797703</v>
      </c>
      <c r="AX38" s="10">
        <v>139.12980120789919</v>
      </c>
      <c r="AY38" s="10">
        <v>7.5046764420845666E-2</v>
      </c>
      <c r="AZ38" s="10">
        <v>107.32100893653237</v>
      </c>
      <c r="BA38" s="10">
        <v>0.88992753623188436</v>
      </c>
      <c r="BB38" s="10" t="b">
        <v>1</v>
      </c>
      <c r="BC38" s="10" t="b">
        <v>1</v>
      </c>
    </row>
    <row r="39" spans="1:55" hidden="1" x14ac:dyDescent="0.25">
      <c r="A39" t="s">
        <v>48</v>
      </c>
      <c r="B39">
        <v>1</v>
      </c>
      <c r="C39">
        <v>1</v>
      </c>
      <c r="D39" t="s">
        <v>49</v>
      </c>
      <c r="E39" t="s">
        <v>50</v>
      </c>
      <c r="F39">
        <v>21</v>
      </c>
      <c r="G39" t="str">
        <f>IF(Table1[[#This Row],[Ethanol Day]]&lt;9,"Early",IF(Table1[[#This Row],[Ethanol Day]]&gt;16,"Late","mid"))</f>
        <v>Late</v>
      </c>
      <c r="H39" t="s">
        <v>51</v>
      </c>
      <c r="I39" t="s">
        <v>52</v>
      </c>
      <c r="J39">
        <v>531</v>
      </c>
      <c r="K39" s="1">
        <v>1.3870486111111111</v>
      </c>
      <c r="L39">
        <v>15.387469039291952</v>
      </c>
      <c r="M39">
        <v>1.4169444444444441</v>
      </c>
      <c r="N39">
        <v>15.159694400169499</v>
      </c>
      <c r="O39">
        <v>1.5541666666666665</v>
      </c>
      <c r="P39">
        <v>17.395823113443981</v>
      </c>
      <c r="Q39">
        <v>1.472361111111111</v>
      </c>
      <c r="R39">
        <v>16.337609844576924</v>
      </c>
      <c r="S39">
        <v>1.1047222222222222</v>
      </c>
      <c r="T39">
        <v>12.735927199417809</v>
      </c>
      <c r="U39">
        <v>1.1789595653519163</v>
      </c>
      <c r="V39">
        <v>0.72430543737236219</v>
      </c>
      <c r="W39">
        <v>1.4169444444444441</v>
      </c>
      <c r="X39">
        <v>82</v>
      </c>
      <c r="Y39">
        <v>1.5541666666666665</v>
      </c>
      <c r="Z39">
        <v>226</v>
      </c>
      <c r="AA39">
        <v>1.472361111111111</v>
      </c>
      <c r="AB39">
        <v>115</v>
      </c>
      <c r="AC39">
        <v>1.1047222222222222</v>
      </c>
      <c r="AD39">
        <v>107</v>
      </c>
      <c r="AE39">
        <v>7.5983236970652984E-2</v>
      </c>
      <c r="AF39">
        <v>0.25856507478218171</v>
      </c>
      <c r="AG39">
        <v>7.5983236970652984E-2</v>
      </c>
      <c r="AH39">
        <v>0.25856507478218177</v>
      </c>
      <c r="AI39">
        <v>1.8655949461482274E-2</v>
      </c>
      <c r="AJ39">
        <v>-0.33836707754473128</v>
      </c>
      <c r="AK39">
        <f>Table1[[#This Row],[ratesVscumSumLicks_pVal]]-Table1[[#This Row],[normRatesVscumSumLicks_pVal]]</f>
        <v>6.591949208711867E-17</v>
      </c>
      <c r="AL39">
        <f>Table1[[#This Row],[ratesVscumSumLicks_pearsonR]]-Table1[[#This Row],[normRatesVscumSumLicks_pearsonR]]</f>
        <v>0</v>
      </c>
      <c r="AM39">
        <v>1.8655949461482208E-2</v>
      </c>
      <c r="AN39">
        <v>-0.33836707754473139</v>
      </c>
      <c r="AO39">
        <v>3.1454061848292067E-2</v>
      </c>
      <c r="AP39">
        <v>0.31426076987815965</v>
      </c>
      <c r="AQ39">
        <v>0.10276322594095333</v>
      </c>
      <c r="AR39">
        <v>-0.24096083839824478</v>
      </c>
      <c r="AT39" s="10">
        <v>15.387469039291952</v>
      </c>
      <c r="AU39" s="10">
        <v>2.2197858648088968</v>
      </c>
      <c r="AV39" s="10">
        <v>2.793382500795728E-2</v>
      </c>
      <c r="AW39" s="10">
        <f>1/Table1[[#This Row],[Avg MeanISIinBurst]]</f>
        <v>35.798892551060881</v>
      </c>
      <c r="AX39" s="10">
        <v>68.937615675517947</v>
      </c>
      <c r="AY39" s="10">
        <v>3.6689836619823307E-2</v>
      </c>
      <c r="AZ39" s="10">
        <v>114.93148242827317</v>
      </c>
      <c r="BA39" s="10">
        <v>9.8958333333333356E-2</v>
      </c>
      <c r="BB39" s="10" t="b">
        <v>1</v>
      </c>
      <c r="BC39" s="10" t="b">
        <v>1</v>
      </c>
    </row>
    <row r="40" spans="1:55" hidden="1" x14ac:dyDescent="0.25">
      <c r="A40" t="s">
        <v>48</v>
      </c>
      <c r="B40">
        <v>1</v>
      </c>
      <c r="C40">
        <v>9</v>
      </c>
      <c r="D40" t="s">
        <v>58</v>
      </c>
      <c r="E40" t="s">
        <v>50</v>
      </c>
      <c r="F40">
        <v>21</v>
      </c>
      <c r="G40" t="str">
        <f>IF(Table1[[#This Row],[Ethanol Day]]&lt;9,"Early",IF(Table1[[#This Row],[Ethanol Day]]&gt;16,"Late","mid"))</f>
        <v>Late</v>
      </c>
      <c r="H40" t="s">
        <v>51</v>
      </c>
      <c r="I40" t="s">
        <v>56</v>
      </c>
      <c r="J40">
        <v>531</v>
      </c>
      <c r="K40" s="1">
        <v>2.8964141414141418</v>
      </c>
      <c r="L40">
        <v>29.346762764000232</v>
      </c>
      <c r="M40">
        <v>3.8922222222222227</v>
      </c>
      <c r="N40">
        <v>37.609887314685672</v>
      </c>
      <c r="O40">
        <v>3.1686111111111113</v>
      </c>
      <c r="P40">
        <v>31.493476557284399</v>
      </c>
      <c r="Q40">
        <v>3.0336111111111115</v>
      </c>
      <c r="R40">
        <v>32.046827654368585</v>
      </c>
      <c r="S40">
        <v>1.4912121212121212</v>
      </c>
      <c r="T40">
        <v>16.415752345769281</v>
      </c>
      <c r="U40">
        <v>1.4441938116434057</v>
      </c>
      <c r="V40">
        <v>0.31539575486044497</v>
      </c>
      <c r="W40">
        <v>3.8922222222222227</v>
      </c>
      <c r="X40">
        <v>82</v>
      </c>
      <c r="Y40">
        <v>3.1686111111111113</v>
      </c>
      <c r="Z40">
        <v>226</v>
      </c>
      <c r="AA40">
        <v>3.0336111111111115</v>
      </c>
      <c r="AB40">
        <v>115</v>
      </c>
      <c r="AC40">
        <v>1.4912121212121212</v>
      </c>
      <c r="AD40">
        <v>107</v>
      </c>
      <c r="AE40">
        <v>6.048019721390948E-2</v>
      </c>
      <c r="AF40">
        <v>0.27298572801603826</v>
      </c>
      <c r="AG40">
        <v>6.048019721390948E-2</v>
      </c>
      <c r="AH40">
        <v>0.27298572801603821</v>
      </c>
      <c r="AI40">
        <v>5.3955956667233428E-3</v>
      </c>
      <c r="AJ40">
        <v>-0.39551346308416541</v>
      </c>
      <c r="AK40">
        <f>Table1[[#This Row],[ratesVscumSumLicks_pVal]]-Table1[[#This Row],[normRatesVscumSumLicks_pVal]]</f>
        <v>0</v>
      </c>
      <c r="AL40">
        <f>Table1[[#This Row],[ratesVscumSumLicks_pearsonR]]-Table1[[#This Row],[normRatesVscumSumLicks_pearsonR]]</f>
        <v>0</v>
      </c>
      <c r="AM40">
        <v>5.3955956667233428E-3</v>
      </c>
      <c r="AN40">
        <v>-0.39551346308416546</v>
      </c>
      <c r="AO40">
        <v>7.9118475148721723E-2</v>
      </c>
      <c r="AP40">
        <v>0.25869955294874247</v>
      </c>
      <c r="AQ40">
        <v>6.9355271859993422E-3</v>
      </c>
      <c r="AR40">
        <v>-0.38867402200978907</v>
      </c>
      <c r="AT40" s="10">
        <v>29.346762764000232</v>
      </c>
      <c r="AU40" s="10">
        <v>2.7145467704500059</v>
      </c>
      <c r="AV40" s="10">
        <v>3.096951069956929E-2</v>
      </c>
      <c r="AW40" s="10">
        <f>1/Table1[[#This Row],[Avg MeanISIinBurst]]</f>
        <v>32.289822390184149</v>
      </c>
      <c r="AX40" s="10">
        <v>64.499405666113404</v>
      </c>
      <c r="AY40" s="10">
        <v>6.110313138715797E-2</v>
      </c>
      <c r="AZ40" s="10">
        <v>85.262232085950117</v>
      </c>
      <c r="BA40" s="10">
        <v>0.37222222222222207</v>
      </c>
      <c r="BB40" s="10" t="b">
        <v>1</v>
      </c>
      <c r="BC40" s="10" t="b">
        <v>1</v>
      </c>
    </row>
    <row r="41" spans="1:55" x14ac:dyDescent="0.25">
      <c r="A41" t="s">
        <v>117</v>
      </c>
      <c r="B41">
        <v>21</v>
      </c>
      <c r="C41">
        <v>4</v>
      </c>
      <c r="D41" t="s">
        <v>85</v>
      </c>
      <c r="E41" t="s">
        <v>50</v>
      </c>
      <c r="F41">
        <v>5</v>
      </c>
      <c r="G41" t="str">
        <f>IF(Table1[[#This Row],[Ethanol Day]]&lt;9,"Early",IF(Table1[[#This Row],[Ethanol Day]]&gt;16,"Late","mid"))</f>
        <v>Early</v>
      </c>
      <c r="H41" t="s">
        <v>54</v>
      </c>
      <c r="I41" t="s">
        <v>51</v>
      </c>
      <c r="J41">
        <v>786</v>
      </c>
      <c r="K41">
        <v>0.6840277777777779</v>
      </c>
      <c r="L41">
        <v>12.723584788466649</v>
      </c>
      <c r="M41">
        <v>0.61680555555555561</v>
      </c>
      <c r="N41">
        <v>11.133722569897607</v>
      </c>
      <c r="O41">
        <v>0.5461111111111111</v>
      </c>
      <c r="P41">
        <v>10.526160812414322</v>
      </c>
      <c r="Q41">
        <v>0.56569444444444439</v>
      </c>
      <c r="R41">
        <v>11.111252306225106</v>
      </c>
      <c r="S41">
        <v>1.0075000000000001</v>
      </c>
      <c r="T41">
        <v>18.721674482396928</v>
      </c>
      <c r="U41">
        <v>1.1783128785525288</v>
      </c>
      <c r="V41">
        <v>1.5789488779882725</v>
      </c>
      <c r="W41">
        <v>0.61680555555555561</v>
      </c>
      <c r="X41">
        <v>162</v>
      </c>
      <c r="Y41">
        <v>0.5461111111111111</v>
      </c>
      <c r="Z41">
        <v>217</v>
      </c>
      <c r="AA41">
        <v>0.56569444444444439</v>
      </c>
      <c r="AB41">
        <v>204</v>
      </c>
      <c r="AC41">
        <v>1.0075000000000001</v>
      </c>
      <c r="AD41">
        <v>164</v>
      </c>
      <c r="AE41">
        <v>8.9434090766843125E-2</v>
      </c>
      <c r="AF41">
        <v>-0.25328289748595367</v>
      </c>
      <c r="AG41">
        <v>8.9434090766843125E-2</v>
      </c>
      <c r="AH41">
        <v>-0.25328289748595367</v>
      </c>
      <c r="AI41">
        <v>4.9976062420339067E-3</v>
      </c>
      <c r="AJ41">
        <v>0.39873960220148869</v>
      </c>
      <c r="AK41">
        <f>Table1[[#This Row],[ratesVscumSumLicks_pVal]]-Table1[[#This Row],[normRatesVscumSumLicks_pVal]]</f>
        <v>0</v>
      </c>
      <c r="AL41">
        <f>Table1[[#This Row],[ratesVscumSumLicks_pearsonR]]-Table1[[#This Row],[normRatesVscumSumLicks_pearsonR]]</f>
        <v>0</v>
      </c>
      <c r="AM41">
        <v>4.9976062420339067E-3</v>
      </c>
      <c r="AN41">
        <v>0.39873960220148874</v>
      </c>
      <c r="AO41">
        <v>0.83026347520164012</v>
      </c>
      <c r="AP41">
        <v>-3.3673146222082576E-2</v>
      </c>
      <c r="AQ41">
        <v>6.8004354928258882E-3</v>
      </c>
      <c r="AR41">
        <v>0.40670685765123837</v>
      </c>
      <c r="AT41" s="10">
        <v>12.723584788466649</v>
      </c>
      <c r="AU41" s="10">
        <v>2.1893657993740994</v>
      </c>
      <c r="AV41" s="10">
        <v>2.4334442114641502E-2</v>
      </c>
      <c r="AW41" s="10">
        <f>1/Table1[[#This Row],[Avg MeanISIinBurst]]</f>
        <v>41.094017906345258</v>
      </c>
      <c r="AX41" s="10">
        <v>88.058499426959202</v>
      </c>
      <c r="AY41" s="10">
        <v>2.9863191041240418E-2</v>
      </c>
      <c r="AZ41" s="10">
        <v>133.66530150122165</v>
      </c>
      <c r="BA41" s="10">
        <v>3.9224806201550395E-2</v>
      </c>
      <c r="BB41" s="10" t="b">
        <v>1</v>
      </c>
      <c r="BC41" s="10" t="b">
        <v>1</v>
      </c>
    </row>
    <row r="42" spans="1:55" x14ac:dyDescent="0.25">
      <c r="A42" t="s">
        <v>117</v>
      </c>
      <c r="B42">
        <v>21</v>
      </c>
      <c r="C42">
        <v>8</v>
      </c>
      <c r="D42" t="s">
        <v>86</v>
      </c>
      <c r="E42" t="s">
        <v>50</v>
      </c>
      <c r="F42">
        <v>5</v>
      </c>
      <c r="G42" t="str">
        <f>IF(Table1[[#This Row],[Ethanol Day]]&lt;9,"Early",IF(Table1[[#This Row],[Ethanol Day]]&gt;16,"Late","mid"))</f>
        <v>Early</v>
      </c>
      <c r="H42" t="s">
        <v>54</v>
      </c>
      <c r="I42" t="s">
        <v>51</v>
      </c>
      <c r="J42">
        <v>786</v>
      </c>
      <c r="K42">
        <v>0.66677083333333331</v>
      </c>
      <c r="L42">
        <v>14.446550479934986</v>
      </c>
      <c r="M42">
        <v>0.56541666666666657</v>
      </c>
      <c r="N42">
        <v>12.146346183505761</v>
      </c>
      <c r="O42">
        <v>0.64361111111111102</v>
      </c>
      <c r="P42">
        <v>13.173088330314487</v>
      </c>
      <c r="Q42">
        <v>0.60083333333333333</v>
      </c>
      <c r="R42">
        <v>15.045616207695799</v>
      </c>
      <c r="S42">
        <v>0.85722222222222222</v>
      </c>
      <c r="T42">
        <v>17.718611270052797</v>
      </c>
      <c r="U42">
        <v>1.3549819286363181</v>
      </c>
      <c r="V42">
        <v>1.4947643947480784</v>
      </c>
      <c r="W42">
        <v>0.56541666666666657</v>
      </c>
      <c r="X42">
        <v>162</v>
      </c>
      <c r="Y42">
        <v>0.64361111111111102</v>
      </c>
      <c r="Z42">
        <v>217</v>
      </c>
      <c r="AA42">
        <v>0.60083333333333333</v>
      </c>
      <c r="AB42">
        <v>204</v>
      </c>
      <c r="AC42">
        <v>0.85722222222222222</v>
      </c>
      <c r="AD42">
        <v>164</v>
      </c>
      <c r="AE42">
        <v>0.42188222290773403</v>
      </c>
      <c r="AF42">
        <v>-0.12131992269076572</v>
      </c>
      <c r="AG42">
        <v>0.42188222290773403</v>
      </c>
      <c r="AH42">
        <v>-0.12131992269076571</v>
      </c>
      <c r="AI42">
        <v>1.8967014951723168E-3</v>
      </c>
      <c r="AJ42">
        <v>0.43704452118619025</v>
      </c>
      <c r="AK42">
        <f>Table1[[#This Row],[ratesVscumSumLicks_pVal]]-Table1[[#This Row],[normRatesVscumSumLicks_pVal]]</f>
        <v>6.0715321659188248E-18</v>
      </c>
      <c r="AL42">
        <f>Table1[[#This Row],[ratesVscumSumLicks_pearsonR]]-Table1[[#This Row],[normRatesVscumSumLicks_pearsonR]]</f>
        <v>0</v>
      </c>
      <c r="AM42">
        <v>1.8967014951723107E-3</v>
      </c>
      <c r="AN42">
        <v>0.43704452118619003</v>
      </c>
      <c r="AO42">
        <v>0.97218286574524915</v>
      </c>
      <c r="AP42">
        <v>-5.4791477593374247E-3</v>
      </c>
      <c r="AQ42">
        <v>7.4992354656173489E-4</v>
      </c>
      <c r="AR42">
        <v>0.49450533493967253</v>
      </c>
      <c r="AT42" s="10">
        <v>14.446550479934986</v>
      </c>
      <c r="AU42" s="10">
        <v>2.1937450630241928</v>
      </c>
      <c r="AV42" s="10">
        <v>2.4234289946971042E-2</v>
      </c>
      <c r="AW42" s="10">
        <f>1/Table1[[#This Row],[Avg MeanISIinBurst]]</f>
        <v>41.263845657874803</v>
      </c>
      <c r="AX42" s="10">
        <v>96.380737704156815</v>
      </c>
      <c r="AY42" s="10">
        <v>3.0066738825506086E-2</v>
      </c>
      <c r="AZ42" s="10">
        <v>154.54921237511357</v>
      </c>
      <c r="BA42" s="10">
        <v>4.3488372093023253E-2</v>
      </c>
      <c r="BB42" s="10" t="b">
        <v>1</v>
      </c>
      <c r="BC42" s="10" t="b">
        <v>1</v>
      </c>
    </row>
    <row r="43" spans="1:55" x14ac:dyDescent="0.25">
      <c r="A43" t="s">
        <v>118</v>
      </c>
      <c r="B43">
        <v>22</v>
      </c>
      <c r="C43">
        <v>4</v>
      </c>
      <c r="D43" t="s">
        <v>95</v>
      </c>
      <c r="E43" t="s">
        <v>50</v>
      </c>
      <c r="F43">
        <v>8</v>
      </c>
      <c r="G43" t="str">
        <f>IF(Table1[[#This Row],[Ethanol Day]]&lt;9,"Early",IF(Table1[[#This Row],[Ethanol Day]]&gt;16,"Late","mid"))</f>
        <v>Early</v>
      </c>
      <c r="H43" t="s">
        <v>54</v>
      </c>
      <c r="I43" t="s">
        <v>52</v>
      </c>
      <c r="J43">
        <v>1000</v>
      </c>
      <c r="K43">
        <v>2.9541319444444447</v>
      </c>
      <c r="L43">
        <v>30.244575806494446</v>
      </c>
      <c r="M43">
        <v>1.9672222222222224</v>
      </c>
      <c r="N43">
        <v>22.497928764401465</v>
      </c>
      <c r="O43">
        <v>3.1134722222222226</v>
      </c>
      <c r="P43">
        <v>31.799798504308622</v>
      </c>
      <c r="Q43">
        <v>3.529722222222222</v>
      </c>
      <c r="R43">
        <v>34.619463071141006</v>
      </c>
      <c r="S43">
        <v>3.2061111111111114</v>
      </c>
      <c r="T43">
        <v>32.190714777611184</v>
      </c>
      <c r="U43">
        <v>1.264776863060497</v>
      </c>
      <c r="V43">
        <v>0.33668171316324857</v>
      </c>
      <c r="W43">
        <v>1.9672222222222224</v>
      </c>
      <c r="X43">
        <v>193</v>
      </c>
      <c r="Y43">
        <v>3.1134722222222226</v>
      </c>
      <c r="Z43">
        <v>252</v>
      </c>
      <c r="AA43">
        <v>3.529722222222222</v>
      </c>
      <c r="AB43">
        <v>208</v>
      </c>
      <c r="AC43">
        <v>3.2061111111111114</v>
      </c>
      <c r="AD43">
        <v>307</v>
      </c>
      <c r="AE43">
        <v>0.25476162972810878</v>
      </c>
      <c r="AF43">
        <v>0.16763259416908369</v>
      </c>
      <c r="AG43">
        <v>0.25476162972810878</v>
      </c>
      <c r="AH43">
        <v>0.16763259416908374</v>
      </c>
      <c r="AI43">
        <v>5.578634728119801E-6</v>
      </c>
      <c r="AJ43">
        <v>0.60363071546473379</v>
      </c>
      <c r="AK43">
        <f>Table1[[#This Row],[ratesVscumSumLicks_pVal]]-Table1[[#This Row],[normRatesVscumSumLicks_pVal]]</f>
        <v>4.1504614415460717E-20</v>
      </c>
      <c r="AL43">
        <f>Table1[[#This Row],[ratesVscumSumLicks_pearsonR]]-Table1[[#This Row],[normRatesVscumSumLicks_pearsonR]]</f>
        <v>0</v>
      </c>
      <c r="AM43">
        <v>5.5786347281197595E-6</v>
      </c>
      <c r="AN43">
        <v>0.6036307154647339</v>
      </c>
      <c r="AO43">
        <v>0.21285894930934712</v>
      </c>
      <c r="AP43">
        <v>0.18511963906326712</v>
      </c>
      <c r="AQ43">
        <v>1.0384798735516463E-4</v>
      </c>
      <c r="AR43">
        <v>0.53582138031320481</v>
      </c>
      <c r="AT43" s="10">
        <v>30.244575806494446</v>
      </c>
      <c r="AU43" s="10">
        <v>2.5662030681959211</v>
      </c>
      <c r="AV43" s="10">
        <v>2.8232942972311093E-2</v>
      </c>
      <c r="AW43" s="10">
        <f>1/Table1[[#This Row],[Avg MeanISIinBurst]]</f>
        <v>35.419616048554715</v>
      </c>
      <c r="AX43" s="10">
        <v>98.35967278824458</v>
      </c>
      <c r="AY43" s="10">
        <v>5.0387297467328361E-2</v>
      </c>
      <c r="AZ43" s="10">
        <v>121.73373804004724</v>
      </c>
      <c r="BA43" s="10">
        <v>0.36262411347517737</v>
      </c>
      <c r="BB43" s="10" t="b">
        <v>1</v>
      </c>
      <c r="BC43" s="10" t="b">
        <v>1</v>
      </c>
    </row>
    <row r="44" spans="1:55" hidden="1" x14ac:dyDescent="0.25">
      <c r="A44" t="s">
        <v>63</v>
      </c>
      <c r="B44">
        <v>3</v>
      </c>
      <c r="C44">
        <v>5</v>
      </c>
      <c r="D44" t="s">
        <v>64</v>
      </c>
      <c r="E44" t="s">
        <v>50</v>
      </c>
      <c r="F44">
        <v>22</v>
      </c>
      <c r="G44" t="str">
        <f>IF(Table1[[#This Row],[Ethanol Day]]&lt;9,"Early",IF(Table1[[#This Row],[Ethanol Day]]&gt;16,"Late","mid"))</f>
        <v>Late</v>
      </c>
      <c r="H44" t="s">
        <v>51</v>
      </c>
      <c r="I44" t="s">
        <v>51</v>
      </c>
      <c r="J44">
        <v>769</v>
      </c>
      <c r="K44" s="1">
        <v>2.1877777777777778</v>
      </c>
      <c r="L44">
        <v>38.395543391765948</v>
      </c>
      <c r="M44">
        <v>2.9363888888888887</v>
      </c>
      <c r="N44">
        <v>39.619650505764298</v>
      </c>
      <c r="O44">
        <v>2.5838888888888891</v>
      </c>
      <c r="P44">
        <v>37.165847992929379</v>
      </c>
      <c r="Q44">
        <v>2.6524999999999994</v>
      </c>
      <c r="R44">
        <v>39.186071966856176</v>
      </c>
      <c r="S44">
        <v>0.57833333333333359</v>
      </c>
      <c r="T44">
        <v>37.24287836690776</v>
      </c>
      <c r="U44">
        <v>1.4569294782607514</v>
      </c>
      <c r="V44">
        <v>0.35363455712121644</v>
      </c>
      <c r="W44">
        <v>2.9363888888888887</v>
      </c>
      <c r="X44">
        <v>167</v>
      </c>
      <c r="Y44">
        <v>2.5838888888888891</v>
      </c>
      <c r="Z44">
        <v>195</v>
      </c>
      <c r="AA44">
        <v>2.6524999999999994</v>
      </c>
      <c r="AB44">
        <v>213</v>
      </c>
      <c r="AC44">
        <v>0.57833333333333359</v>
      </c>
      <c r="AD44">
        <v>69</v>
      </c>
      <c r="AE44">
        <v>0.60516064535552705</v>
      </c>
      <c r="AF44">
        <v>-8.4270422406806461E-2</v>
      </c>
      <c r="AG44">
        <v>0.60516064535552705</v>
      </c>
      <c r="AH44">
        <v>-8.4270422406806419E-2</v>
      </c>
      <c r="AI44">
        <v>7.7489807696270024E-6</v>
      </c>
      <c r="AJ44">
        <v>-0.59626592416162671</v>
      </c>
      <c r="AK44">
        <f>Table1[[#This Row],[ratesVscumSumLicks_pVal]]-Table1[[#This Row],[normRatesVscumSumLicks_pVal]]</f>
        <v>-5.7598240413292423E-20</v>
      </c>
      <c r="AL44">
        <f>Table1[[#This Row],[ratesVscumSumLicks_pearsonR]]-Table1[[#This Row],[normRatesVscumSumLicks_pearsonR]]</f>
        <v>0</v>
      </c>
      <c r="AM44">
        <v>7.74898076962706E-6</v>
      </c>
      <c r="AN44">
        <v>-0.5962659241616266</v>
      </c>
      <c r="AO44">
        <v>0.60727148883423188</v>
      </c>
      <c r="AP44">
        <v>-9.6045133880269182E-2</v>
      </c>
      <c r="AQ44">
        <v>0.84961336079097349</v>
      </c>
      <c r="AR44">
        <v>-3.5503580096618005E-2</v>
      </c>
      <c r="AT44" s="10">
        <v>38.395543391765948</v>
      </c>
      <c r="AU44" s="10">
        <v>3.1297717425926437</v>
      </c>
      <c r="AV44" s="10">
        <v>3.1204090434192294E-2</v>
      </c>
      <c r="AW44" s="10">
        <f>1/Table1[[#This Row],[Avg MeanISIinBurst]]</f>
        <v>32.047080561727789</v>
      </c>
      <c r="AX44" s="10">
        <v>63.146400649156533</v>
      </c>
      <c r="AY44" s="10">
        <v>7.2919453735390077E-2</v>
      </c>
      <c r="AZ44" s="10">
        <v>73.775197732438826</v>
      </c>
      <c r="BA44" s="10">
        <v>0.32741935483870965</v>
      </c>
      <c r="BB44" s="10" t="b">
        <v>1</v>
      </c>
      <c r="BC44" s="10" t="b">
        <v>1</v>
      </c>
    </row>
    <row r="45" spans="1:55" x14ac:dyDescent="0.25">
      <c r="A45" t="s">
        <v>118</v>
      </c>
      <c r="B45">
        <v>22</v>
      </c>
      <c r="C45">
        <v>13</v>
      </c>
      <c r="D45" t="s">
        <v>114</v>
      </c>
      <c r="E45" t="s">
        <v>50</v>
      </c>
      <c r="F45">
        <v>8</v>
      </c>
      <c r="G45" t="str">
        <f>IF(Table1[[#This Row],[Ethanol Day]]&lt;9,"Early",IF(Table1[[#This Row],[Ethanol Day]]&gt;16,"Late","mid"))</f>
        <v>Early</v>
      </c>
      <c r="H45" t="s">
        <v>54</v>
      </c>
      <c r="I45" t="s">
        <v>52</v>
      </c>
      <c r="J45">
        <v>1000</v>
      </c>
      <c r="K45">
        <v>2.0860416666666666</v>
      </c>
      <c r="L45">
        <v>20.923729454230511</v>
      </c>
      <c r="M45">
        <v>1.8794444444444443</v>
      </c>
      <c r="N45">
        <v>19.743041930711218</v>
      </c>
      <c r="O45">
        <v>2.0327777777777776</v>
      </c>
      <c r="P45">
        <v>20.157274926748588</v>
      </c>
      <c r="Q45">
        <v>2.0927777777777776</v>
      </c>
      <c r="R45">
        <v>21.794550452187895</v>
      </c>
      <c r="S45">
        <v>2.3391666666666668</v>
      </c>
      <c r="T45">
        <v>22.000050507274324</v>
      </c>
      <c r="U45">
        <v>1.044230569449681</v>
      </c>
      <c r="V45">
        <v>0.47937367089450378</v>
      </c>
      <c r="W45">
        <v>1.8794444444444443</v>
      </c>
      <c r="X45">
        <v>193</v>
      </c>
      <c r="Y45">
        <v>2.0327777777777776</v>
      </c>
      <c r="Z45">
        <v>252</v>
      </c>
      <c r="AA45">
        <v>2.0927777777777776</v>
      </c>
      <c r="AB45">
        <v>208</v>
      </c>
      <c r="AC45">
        <v>2.3391666666666668</v>
      </c>
      <c r="AD45">
        <v>307</v>
      </c>
      <c r="AE45">
        <v>0.11449295394317505</v>
      </c>
      <c r="AF45">
        <v>0.23080639181267187</v>
      </c>
      <c r="AG45">
        <v>0.11449295394317704</v>
      </c>
      <c r="AH45">
        <v>0.23080639181267182</v>
      </c>
      <c r="AI45">
        <v>1.6016876899091484E-5</v>
      </c>
      <c r="AJ45">
        <v>0.57931973054645136</v>
      </c>
      <c r="AK45">
        <f>Table1[[#This Row],[ratesVscumSumLicks_pVal]]-Table1[[#This Row],[normRatesVscumSumLicks_pVal]]</f>
        <v>-2.7443867491039331E-19</v>
      </c>
      <c r="AL45">
        <f>Table1[[#This Row],[ratesVscumSumLicks_pearsonR]]-Table1[[#This Row],[normRatesVscumSumLicks_pearsonR]]</f>
        <v>0</v>
      </c>
      <c r="AM45">
        <v>1.6016876899091758E-5</v>
      </c>
      <c r="AN45">
        <v>0.57931973054645114</v>
      </c>
      <c r="AO45">
        <v>0.50403006005635809</v>
      </c>
      <c r="AP45">
        <v>-9.8809063010141876E-2</v>
      </c>
      <c r="AQ45">
        <v>5.8657997805031205E-2</v>
      </c>
      <c r="AR45">
        <v>0.2748688790573236</v>
      </c>
      <c r="AT45" s="10">
        <v>20.923729454230511</v>
      </c>
      <c r="AU45" s="10">
        <v>2.2908110111297604</v>
      </c>
      <c r="AV45" s="10">
        <v>2.6589215866261746E-2</v>
      </c>
      <c r="AW45" s="10">
        <f>1/Table1[[#This Row],[Avg MeanISIinBurst]]</f>
        <v>37.609232443325638</v>
      </c>
      <c r="AX45" s="10">
        <v>86.022021383564208</v>
      </c>
      <c r="AY45" s="10">
        <v>3.7319185552109564E-2</v>
      </c>
      <c r="AZ45" s="10">
        <v>131.41467770278817</v>
      </c>
      <c r="BA45" s="10">
        <v>0.19159722222222222</v>
      </c>
      <c r="BB45" s="10" t="b">
        <v>1</v>
      </c>
      <c r="BC45" s="10" t="b">
        <v>1</v>
      </c>
    </row>
    <row r="46" spans="1:55" hidden="1" x14ac:dyDescent="0.25">
      <c r="A46" t="s">
        <v>48</v>
      </c>
      <c r="B46">
        <v>1</v>
      </c>
      <c r="C46">
        <v>2</v>
      </c>
      <c r="D46" t="s">
        <v>53</v>
      </c>
      <c r="E46" t="s">
        <v>50</v>
      </c>
      <c r="F46">
        <v>21</v>
      </c>
      <c r="G46" t="str">
        <f>IF(Table1[[#This Row],[Ethanol Day]]&lt;9,"Early",IF(Table1[[#This Row],[Ethanol Day]]&gt;16,"Late","mid"))</f>
        <v>Late</v>
      </c>
      <c r="H46" t="s">
        <v>54</v>
      </c>
      <c r="I46" t="s">
        <v>51</v>
      </c>
      <c r="J46">
        <v>531</v>
      </c>
      <c r="K46">
        <v>1.4454166666666668</v>
      </c>
      <c r="L46">
        <v>8.0176450470678624</v>
      </c>
      <c r="M46">
        <v>1.7969444444444445</v>
      </c>
      <c r="N46">
        <v>9.0863330907333193</v>
      </c>
      <c r="O46">
        <v>1.7061111111111114</v>
      </c>
      <c r="P46">
        <v>10.341927985374797</v>
      </c>
      <c r="Q46">
        <v>1.3408333333333333</v>
      </c>
      <c r="R46">
        <v>6.4096607617859105</v>
      </c>
      <c r="S46">
        <v>0.93777777777777782</v>
      </c>
      <c r="T46">
        <v>6.0703868324964851</v>
      </c>
      <c r="U46">
        <v>1.025999211964157</v>
      </c>
      <c r="V46">
        <v>0.69050436309275487</v>
      </c>
      <c r="W46">
        <v>1.7969444444444445</v>
      </c>
      <c r="X46">
        <v>82</v>
      </c>
      <c r="Y46">
        <v>1.7061111111111114</v>
      </c>
      <c r="Z46">
        <v>226</v>
      </c>
      <c r="AA46">
        <v>1.3408333333333333</v>
      </c>
      <c r="AB46">
        <v>115</v>
      </c>
      <c r="AC46">
        <v>0.93777777777777782</v>
      </c>
      <c r="AD46">
        <v>107</v>
      </c>
      <c r="AE46">
        <v>0.57439859926510872</v>
      </c>
      <c r="AF46">
        <v>8.3108121463761953E-2</v>
      </c>
      <c r="AG46">
        <v>0.57439859926510872</v>
      </c>
      <c r="AH46">
        <v>8.3108121463761994E-2</v>
      </c>
      <c r="AI46">
        <v>8.3503129817783068E-12</v>
      </c>
      <c r="AJ46">
        <v>-0.80074251157692977</v>
      </c>
      <c r="AK46">
        <f>Table1[[#This Row],[ratesVscumSumLicks_pVal]]-Table1[[#This Row],[normRatesVscumSumLicks_pVal]]</f>
        <v>0</v>
      </c>
      <c r="AL46">
        <f>Table1[[#This Row],[ratesVscumSumLicks_pearsonR]]-Table1[[#This Row],[normRatesVscumSumLicks_pearsonR]]</f>
        <v>0</v>
      </c>
      <c r="AM46">
        <v>8.3503129817783068E-12</v>
      </c>
      <c r="AN46">
        <v>-0.80074251157692977</v>
      </c>
      <c r="AO46">
        <v>0.10129950137923205</v>
      </c>
      <c r="AP46">
        <v>0.24196138760421798</v>
      </c>
      <c r="AQ46">
        <v>5.5705996490849029E-3</v>
      </c>
      <c r="AR46">
        <v>-0.3981954788232277</v>
      </c>
      <c r="AT46" s="10">
        <v>8.0176450470678624</v>
      </c>
      <c r="AU46" s="10">
        <v>2.0886522702583243</v>
      </c>
      <c r="AV46" s="10">
        <v>2.9361716784255466E-2</v>
      </c>
      <c r="AW46" s="10">
        <f>1/Table1[[#This Row],[Avg MeanISIinBurst]]</f>
        <v>34.057954013650409</v>
      </c>
      <c r="AX46" s="10">
        <v>53.097813567999331</v>
      </c>
      <c r="AY46" s="10">
        <v>3.3293461101017004E-2</v>
      </c>
      <c r="AZ46" s="10">
        <v>98.582983499178283</v>
      </c>
      <c r="BA46" s="10">
        <v>5.8680555555555562E-2</v>
      </c>
      <c r="BB46" s="10" t="b">
        <v>1</v>
      </c>
      <c r="BC46" s="10" t="b">
        <v>1</v>
      </c>
    </row>
    <row r="47" spans="1:55" hidden="1" x14ac:dyDescent="0.25">
      <c r="A47" t="s">
        <v>63</v>
      </c>
      <c r="B47">
        <v>3</v>
      </c>
      <c r="C47">
        <v>6</v>
      </c>
      <c r="D47" t="s">
        <v>65</v>
      </c>
      <c r="E47" t="s">
        <v>50</v>
      </c>
      <c r="F47">
        <v>22</v>
      </c>
      <c r="G47" t="str">
        <f>IF(Table1[[#This Row],[Ethanol Day]]&lt;9,"Early",IF(Table1[[#This Row],[Ethanol Day]]&gt;16,"Late","mid"))</f>
        <v>Late</v>
      </c>
      <c r="H47" t="s">
        <v>51</v>
      </c>
      <c r="I47" t="s">
        <v>51</v>
      </c>
      <c r="J47">
        <v>769</v>
      </c>
      <c r="K47" s="1">
        <v>0.30121527777777779</v>
      </c>
      <c r="L47">
        <v>6.8754091498348613</v>
      </c>
      <c r="M47">
        <v>0.46249999999999997</v>
      </c>
      <c r="N47">
        <v>5.9146137370131768</v>
      </c>
      <c r="O47">
        <v>0.3790277777777778</v>
      </c>
      <c r="P47">
        <v>7.8740540547354207</v>
      </c>
      <c r="Q47">
        <v>0.22083333333333333</v>
      </c>
      <c r="R47">
        <v>6.6144385555068013</v>
      </c>
      <c r="S47">
        <v>0.14249999999999999</v>
      </c>
      <c r="T47">
        <v>8.1007751937984498</v>
      </c>
      <c r="U47">
        <v>1.5265044346529857</v>
      </c>
      <c r="V47">
        <v>2.9428113154761903</v>
      </c>
      <c r="W47">
        <v>0.46249999999999997</v>
      </c>
      <c r="X47">
        <v>167</v>
      </c>
      <c r="Y47">
        <v>0.3790277777777778</v>
      </c>
      <c r="Z47">
        <v>195</v>
      </c>
      <c r="AA47">
        <v>0.22083333333333333</v>
      </c>
      <c r="AB47">
        <v>213</v>
      </c>
      <c r="AC47">
        <v>0.14249999999999999</v>
      </c>
      <c r="AD47">
        <v>69</v>
      </c>
      <c r="AE47">
        <v>0.89942485336266176</v>
      </c>
      <c r="AF47">
        <v>-2.0635943920713225E-2</v>
      </c>
      <c r="AG47">
        <v>0.89942485336266176</v>
      </c>
      <c r="AH47">
        <v>-2.0635943920713259E-2</v>
      </c>
      <c r="AI47">
        <v>2.4889873971413157E-11</v>
      </c>
      <c r="AJ47">
        <v>-0.78990396116864647</v>
      </c>
      <c r="AK47">
        <f>Table1[[#This Row],[ratesVscumSumLicks_pVal]]-Table1[[#This Row],[normRatesVscumSumLicks_pVal]]</f>
        <v>-1.454028420503369E-24</v>
      </c>
      <c r="AL47">
        <f>Table1[[#This Row],[ratesVscumSumLicks_pearsonR]]-Table1[[#This Row],[normRatesVscumSumLicks_pearsonR]]</f>
        <v>0</v>
      </c>
      <c r="AM47">
        <v>2.4889873971414611E-11</v>
      </c>
      <c r="AN47">
        <v>-0.78990396116864581</v>
      </c>
      <c r="AO47">
        <v>0.33709377650880212</v>
      </c>
      <c r="AP47">
        <v>-0.16005989692100908</v>
      </c>
      <c r="AQ47">
        <v>0.74091790259394086</v>
      </c>
      <c r="AR47">
        <v>5.5447517988713377E-2</v>
      </c>
      <c r="AT47" s="10">
        <v>6.8754091498348613</v>
      </c>
      <c r="AU47" s="10">
        <v>2.0722448979591834</v>
      </c>
      <c r="AV47" s="10">
        <v>2.6829565192743762E-2</v>
      </c>
      <c r="AW47" s="10">
        <f>1/Table1[[#This Row],[Avg MeanISIinBurst]]</f>
        <v>37.27231480704193</v>
      </c>
      <c r="AX47" s="10">
        <v>57.220403046037312</v>
      </c>
      <c r="AY47" s="10">
        <v>2.9733440476175082E-2</v>
      </c>
      <c r="AZ47" s="10">
        <v>108.10061362746372</v>
      </c>
      <c r="BA47" s="10">
        <v>1.1052631578947369E-2</v>
      </c>
      <c r="BB47" s="10" t="b">
        <v>1</v>
      </c>
      <c r="BC47" s="10" t="b">
        <v>1</v>
      </c>
    </row>
    <row r="48" spans="1:55" hidden="1" x14ac:dyDescent="0.25">
      <c r="A48" t="s">
        <v>48</v>
      </c>
      <c r="B48">
        <v>1</v>
      </c>
      <c r="C48">
        <v>18</v>
      </c>
      <c r="D48" t="s">
        <v>62</v>
      </c>
      <c r="E48" t="s">
        <v>50</v>
      </c>
      <c r="F48">
        <v>21</v>
      </c>
      <c r="G48" t="str">
        <f>IF(Table1[[#This Row],[Ethanol Day]]&lt;9,"Early",IF(Table1[[#This Row],[Ethanol Day]]&gt;16,"Late","mid"))</f>
        <v>Late</v>
      </c>
      <c r="H48" t="s">
        <v>54</v>
      </c>
      <c r="I48" t="s">
        <v>52</v>
      </c>
      <c r="J48">
        <v>531</v>
      </c>
      <c r="K48">
        <v>2.3743055555555559</v>
      </c>
      <c r="L48">
        <v>24.844530839446776</v>
      </c>
      <c r="M48">
        <v>3.2972222222222221</v>
      </c>
      <c r="N48">
        <v>32.692771559685617</v>
      </c>
      <c r="O48">
        <v>2.6641666666666666</v>
      </c>
      <c r="P48">
        <v>26.325627844382662</v>
      </c>
      <c r="Q48">
        <v>2.0905555555555551</v>
      </c>
      <c r="R48">
        <v>21.497913282559981</v>
      </c>
      <c r="S48">
        <v>1.4452777777777781</v>
      </c>
      <c r="T48">
        <v>16.867570615062881</v>
      </c>
      <c r="U48">
        <v>1.1636792509601606</v>
      </c>
      <c r="V48">
        <v>0.42118606438023071</v>
      </c>
      <c r="W48">
        <v>3.2972222222222221</v>
      </c>
      <c r="X48">
        <v>82</v>
      </c>
      <c r="Y48">
        <v>2.6641666666666666</v>
      </c>
      <c r="Z48">
        <v>226</v>
      </c>
      <c r="AA48">
        <v>2.0905555555555551</v>
      </c>
      <c r="AB48">
        <v>115</v>
      </c>
      <c r="AC48">
        <v>1.4452777777777781</v>
      </c>
      <c r="AD48">
        <v>107</v>
      </c>
      <c r="AE48">
        <v>0.69314711249662952</v>
      </c>
      <c r="AF48">
        <v>-5.8445727777795331E-2</v>
      </c>
      <c r="AG48">
        <v>0.69314711249662952</v>
      </c>
      <c r="AH48">
        <v>-5.8445727777795269E-2</v>
      </c>
      <c r="AI48">
        <v>1.1371365146534364E-12</v>
      </c>
      <c r="AJ48">
        <v>-0.81895070712259899</v>
      </c>
      <c r="AK48">
        <f>Table1[[#This Row],[ratesVscumSumLicks_pVal]]-Table1[[#This Row],[normRatesVscumSumLicks_pVal]]</f>
        <v>4.1197471914262121E-26</v>
      </c>
      <c r="AL48">
        <f>Table1[[#This Row],[ratesVscumSumLicks_pearsonR]]-Table1[[#This Row],[normRatesVscumSumLicks_pearsonR]]</f>
        <v>0</v>
      </c>
      <c r="AM48">
        <v>1.1371365146533952E-12</v>
      </c>
      <c r="AN48">
        <v>-0.81895070712259932</v>
      </c>
      <c r="AO48">
        <v>0.89539403640841098</v>
      </c>
      <c r="AP48">
        <v>-2.0165663696739999E-2</v>
      </c>
      <c r="AQ48">
        <v>1.1517644312866255E-10</v>
      </c>
      <c r="AR48">
        <v>-0.78954942395226047</v>
      </c>
      <c r="AT48" s="10">
        <v>24.844530839446776</v>
      </c>
      <c r="AU48" s="10">
        <v>2.3702223743700004</v>
      </c>
      <c r="AV48" s="10">
        <v>2.9314852593903203E-2</v>
      </c>
      <c r="AW48" s="10">
        <f>1/Table1[[#This Row],[Avg MeanISIinBurst]]</f>
        <v>34.11240076329009</v>
      </c>
      <c r="AX48" s="10">
        <v>68.679287834613248</v>
      </c>
      <c r="AY48" s="10">
        <v>4.3844019301440218E-2</v>
      </c>
      <c r="AZ48" s="10">
        <v>103.11004719902473</v>
      </c>
      <c r="BA48" s="10">
        <v>0.2676811594202898</v>
      </c>
      <c r="BB48" s="10" t="b">
        <v>1</v>
      </c>
      <c r="BC48" s="10" t="b">
        <v>1</v>
      </c>
    </row>
    <row r="49" spans="1:55" hidden="1" x14ac:dyDescent="0.25">
      <c r="A49" t="s">
        <v>63</v>
      </c>
      <c r="B49">
        <v>3</v>
      </c>
      <c r="C49">
        <v>11</v>
      </c>
      <c r="D49" t="s">
        <v>61</v>
      </c>
      <c r="E49" t="s">
        <v>50</v>
      </c>
      <c r="F49">
        <v>22</v>
      </c>
      <c r="G49" t="str">
        <f>IF(Table1[[#This Row],[Ethanol Day]]&lt;9,"Early",IF(Table1[[#This Row],[Ethanol Day]]&gt;16,"Late","mid"))</f>
        <v>Late</v>
      </c>
      <c r="H49" t="s">
        <v>54</v>
      </c>
      <c r="I49" t="s">
        <v>51</v>
      </c>
      <c r="J49">
        <v>769</v>
      </c>
      <c r="K49">
        <v>0.54972222222222233</v>
      </c>
      <c r="L49">
        <v>7.2900556325163173</v>
      </c>
      <c r="M49">
        <v>0.62194444444444452</v>
      </c>
      <c r="N49">
        <v>8.3530245513226902</v>
      </c>
      <c r="O49">
        <v>0.52722222222222237</v>
      </c>
      <c r="P49">
        <v>7.2614550037661507</v>
      </c>
      <c r="Q49">
        <v>0.50888888888888895</v>
      </c>
      <c r="R49">
        <v>6.735319163733557</v>
      </c>
      <c r="S49">
        <v>0.54083333333333339</v>
      </c>
      <c r="T49">
        <v>6.3826446280991735</v>
      </c>
      <c r="U49">
        <v>1.0475491290561412</v>
      </c>
      <c r="V49">
        <v>1.8572081169318519</v>
      </c>
      <c r="W49">
        <v>0.62194444444444452</v>
      </c>
      <c r="X49">
        <v>167</v>
      </c>
      <c r="Y49">
        <v>0.52722222222222237</v>
      </c>
      <c r="Z49">
        <v>195</v>
      </c>
      <c r="AA49">
        <v>0.50888888888888895</v>
      </c>
      <c r="AB49">
        <v>213</v>
      </c>
      <c r="AC49">
        <v>0.54083333333333339</v>
      </c>
      <c r="AD49">
        <v>69</v>
      </c>
      <c r="AE49">
        <v>0.37614546021867934</v>
      </c>
      <c r="AF49">
        <v>-0.14376391683222617</v>
      </c>
      <c r="AG49">
        <v>0.37614546021867989</v>
      </c>
      <c r="AH49">
        <v>-0.14376391683222611</v>
      </c>
      <c r="AI49">
        <v>1.2249368995364081E-2</v>
      </c>
      <c r="AJ49">
        <v>-0.35887473929822877</v>
      </c>
      <c r="AK49">
        <f>Table1[[#This Row],[ratesVscumSumLicks_pVal]]-Table1[[#This Row],[normRatesVscumSumLicks_pVal]]</f>
        <v>-3.9898639947466563E-17</v>
      </c>
      <c r="AL49">
        <f>Table1[[#This Row],[ratesVscumSumLicks_pearsonR]]-Table1[[#This Row],[normRatesVscumSumLicks_pearsonR]]</f>
        <v>0</v>
      </c>
      <c r="AM49">
        <v>1.2249368995364121E-2</v>
      </c>
      <c r="AN49">
        <v>-0.35887473929822861</v>
      </c>
      <c r="AO49">
        <v>0.91705325038511776</v>
      </c>
      <c r="AP49">
        <v>1.7477321892237694E-2</v>
      </c>
      <c r="AQ49">
        <v>0.11856169102740266</v>
      </c>
      <c r="AR49">
        <v>-0.25751228930556092</v>
      </c>
      <c r="AT49" s="10">
        <v>7.2900556325163173</v>
      </c>
      <c r="AU49" s="10">
        <v>2.109856284856285</v>
      </c>
      <c r="AV49" s="10">
        <v>2.4516988416988419E-2</v>
      </c>
      <c r="AW49" s="10">
        <f>1/Table1[[#This Row],[Avg MeanISIinBurst]]</f>
        <v>40.788043906203242</v>
      </c>
      <c r="AX49" s="10">
        <v>86.525236475942762</v>
      </c>
      <c r="AY49" s="10">
        <v>2.8622571321365566E-2</v>
      </c>
      <c r="AZ49" s="10">
        <v>151.77914679557804</v>
      </c>
      <c r="BA49" s="10">
        <v>1.8947368421052636E-2</v>
      </c>
      <c r="BB49" s="10" t="b">
        <v>1</v>
      </c>
      <c r="BC49" s="10" t="b">
        <v>1</v>
      </c>
    </row>
    <row r="50" spans="1:55" hidden="1" x14ac:dyDescent="0.25">
      <c r="A50" t="s">
        <v>63</v>
      </c>
      <c r="B50">
        <v>3</v>
      </c>
      <c r="C50">
        <v>15</v>
      </c>
      <c r="D50" t="s">
        <v>62</v>
      </c>
      <c r="E50" t="s">
        <v>50</v>
      </c>
      <c r="F50">
        <v>22</v>
      </c>
      <c r="G50" t="str">
        <f>IF(Table1[[#This Row],[Ethanol Day]]&lt;9,"Early",IF(Table1[[#This Row],[Ethanol Day]]&gt;16,"Late","mid"))</f>
        <v>Late</v>
      </c>
      <c r="H50" t="s">
        <v>54</v>
      </c>
      <c r="I50" t="s">
        <v>51</v>
      </c>
      <c r="J50">
        <v>769</v>
      </c>
      <c r="K50">
        <v>1.2324652777777776</v>
      </c>
      <c r="L50">
        <v>17.54688981568377</v>
      </c>
      <c r="M50">
        <v>1.8286111111111112</v>
      </c>
      <c r="N50">
        <v>21.981300203681084</v>
      </c>
      <c r="O50">
        <v>1.3638888888888887</v>
      </c>
      <c r="P50">
        <v>17.356994451443096</v>
      </c>
      <c r="Q50">
        <v>1.2334722222222221</v>
      </c>
      <c r="R50">
        <v>15.287776255756693</v>
      </c>
      <c r="S50">
        <v>0.50388888888888883</v>
      </c>
      <c r="T50">
        <v>12.087035790152491</v>
      </c>
      <c r="U50">
        <v>1.1528968883497432</v>
      </c>
      <c r="V50">
        <v>0.70868718492208982</v>
      </c>
      <c r="W50">
        <v>1.8286111111111112</v>
      </c>
      <c r="X50">
        <v>167</v>
      </c>
      <c r="Y50">
        <v>1.3638888888888887</v>
      </c>
      <c r="Z50">
        <v>195</v>
      </c>
      <c r="AA50">
        <v>1.2334722222222221</v>
      </c>
      <c r="AB50">
        <v>213</v>
      </c>
      <c r="AC50">
        <v>0.50388888888888883</v>
      </c>
      <c r="AD50">
        <v>69</v>
      </c>
      <c r="AE50">
        <v>0.54303316198643925</v>
      </c>
      <c r="AF50">
        <v>-9.9074599763700852E-2</v>
      </c>
      <c r="AG50">
        <v>0.54303316198643925</v>
      </c>
      <c r="AH50">
        <v>-9.9074599763700852E-2</v>
      </c>
      <c r="AI50">
        <v>3.1463801866664322E-14</v>
      </c>
      <c r="AJ50">
        <v>-0.84725904842627309</v>
      </c>
      <c r="AK50">
        <f>Table1[[#This Row],[ratesVscumSumLicks_pVal]]-Table1[[#This Row],[normRatesVscumSumLicks_pVal]]</f>
        <v>4.543838814073028E-28</v>
      </c>
      <c r="AL50">
        <f>Table1[[#This Row],[ratesVscumSumLicks_pearsonR]]-Table1[[#This Row],[normRatesVscumSumLicks_pearsonR]]</f>
        <v>0</v>
      </c>
      <c r="AM50">
        <v>3.1463801866663867E-14</v>
      </c>
      <c r="AN50">
        <v>-0.8472590484262732</v>
      </c>
      <c r="AO50">
        <v>0.2458750074784698</v>
      </c>
      <c r="AP50">
        <v>-0.19563739367480926</v>
      </c>
      <c r="AQ50">
        <v>1.0327226253207113E-5</v>
      </c>
      <c r="AR50">
        <v>-0.65626745770671446</v>
      </c>
      <c r="AT50" s="10">
        <v>17.54688981568377</v>
      </c>
      <c r="AU50" s="10">
        <v>2.4167557072084573</v>
      </c>
      <c r="AV50" s="10">
        <v>2.8051608424307321E-2</v>
      </c>
      <c r="AW50" s="10">
        <f>1/Table1[[#This Row],[Avg MeanISIinBurst]]</f>
        <v>35.648579748941543</v>
      </c>
      <c r="AX50" s="10">
        <v>75.001396717107085</v>
      </c>
      <c r="AY50" s="10">
        <v>4.23208661439562E-2</v>
      </c>
      <c r="AZ50" s="10">
        <v>114.78337583914146</v>
      </c>
      <c r="BA50" s="10">
        <v>0.10585585585585586</v>
      </c>
      <c r="BB50" s="10" t="b">
        <v>1</v>
      </c>
      <c r="BC50" s="10" t="b">
        <v>1</v>
      </c>
    </row>
    <row r="51" spans="1:55" hidden="1" x14ac:dyDescent="0.25">
      <c r="A51" t="s">
        <v>63</v>
      </c>
      <c r="B51">
        <v>3</v>
      </c>
      <c r="C51">
        <v>8</v>
      </c>
      <c r="D51" t="s">
        <v>58</v>
      </c>
      <c r="E51" t="s">
        <v>50</v>
      </c>
      <c r="F51">
        <v>22</v>
      </c>
      <c r="G51" t="str">
        <f>IF(Table1[[#This Row],[Ethanol Day]]&lt;9,"Early",IF(Table1[[#This Row],[Ethanol Day]]&gt;16,"Late","mid"))</f>
        <v>Late</v>
      </c>
      <c r="H51" t="s">
        <v>51</v>
      </c>
      <c r="I51" t="s">
        <v>51</v>
      </c>
      <c r="J51">
        <v>769</v>
      </c>
      <c r="K51" s="1">
        <v>1.0891666666666666</v>
      </c>
      <c r="L51">
        <v>10.890757411737544</v>
      </c>
      <c r="M51">
        <v>1.349722222222222</v>
      </c>
      <c r="N51">
        <v>14.008115465861385</v>
      </c>
      <c r="O51">
        <v>1.0694444444444444</v>
      </c>
      <c r="P51">
        <v>10.471656566044961</v>
      </c>
      <c r="Q51">
        <v>0.88583333333333325</v>
      </c>
      <c r="R51">
        <v>8.2824790730649696</v>
      </c>
      <c r="S51">
        <v>1.0516666666666665</v>
      </c>
      <c r="T51">
        <v>9.968751217793308</v>
      </c>
      <c r="U51">
        <v>1.039976660384474</v>
      </c>
      <c r="V51">
        <v>0.92127723769454162</v>
      </c>
      <c r="W51">
        <v>1.349722222222222</v>
      </c>
      <c r="X51">
        <v>167</v>
      </c>
      <c r="Y51">
        <v>1.0694444444444444</v>
      </c>
      <c r="Z51">
        <v>195</v>
      </c>
      <c r="AA51">
        <v>0.88583333333333325</v>
      </c>
      <c r="AB51">
        <v>213</v>
      </c>
      <c r="AC51">
        <v>1.0516666666666665</v>
      </c>
      <c r="AD51">
        <v>69</v>
      </c>
      <c r="AE51">
        <v>0.578842617083282</v>
      </c>
      <c r="AF51">
        <v>-9.0453263532276701E-2</v>
      </c>
      <c r="AG51">
        <v>0.578842617083282</v>
      </c>
      <c r="AH51">
        <v>-9.0453263532276701E-2</v>
      </c>
      <c r="AI51">
        <v>6.7005406357205868E-6</v>
      </c>
      <c r="AJ51">
        <v>-0.59954654975410049</v>
      </c>
      <c r="AK51">
        <f>Table1[[#This Row],[ratesVscumSumLicks_pVal]]-Table1[[#This Row],[normRatesVscumSumLicks_pVal]]</f>
        <v>0</v>
      </c>
      <c r="AL51">
        <f>Table1[[#This Row],[ratesVscumSumLicks_pearsonR]]-Table1[[#This Row],[normRatesVscumSumLicks_pearsonR]]</f>
        <v>0</v>
      </c>
      <c r="AM51">
        <v>6.7005406357205868E-6</v>
      </c>
      <c r="AN51">
        <v>-0.59954654975410049</v>
      </c>
      <c r="AO51">
        <v>0.43010038970258224</v>
      </c>
      <c r="AP51">
        <v>-0.13003728872901743</v>
      </c>
      <c r="AQ51">
        <v>2.8616536186711684E-5</v>
      </c>
      <c r="AR51">
        <v>-0.61710305740821692</v>
      </c>
      <c r="AT51" s="10">
        <v>10.890757411737544</v>
      </c>
      <c r="AU51" s="10">
        <v>2.1076046504809836</v>
      </c>
      <c r="AV51" s="10">
        <v>2.4626298321181152E-2</v>
      </c>
      <c r="AW51" s="10">
        <f>1/Table1[[#This Row],[Avg MeanISIinBurst]]</f>
        <v>40.606996104643834</v>
      </c>
      <c r="AX51" s="10">
        <v>87.793872278211012</v>
      </c>
      <c r="AY51" s="10">
        <v>2.8149383204197517E-2</v>
      </c>
      <c r="AZ51" s="10">
        <v>155.96218249438854</v>
      </c>
      <c r="BA51" s="10">
        <v>5.7863247863247848E-2</v>
      </c>
      <c r="BB51" s="10" t="b">
        <v>1</v>
      </c>
      <c r="BC51" s="10" t="b">
        <v>1</v>
      </c>
    </row>
    <row r="52" spans="1:55" hidden="1" x14ac:dyDescent="0.25">
      <c r="A52" t="s">
        <v>67</v>
      </c>
      <c r="B52">
        <v>4</v>
      </c>
      <c r="C52">
        <v>3</v>
      </c>
      <c r="D52" t="s">
        <v>55</v>
      </c>
      <c r="E52" t="s">
        <v>50</v>
      </c>
      <c r="F52">
        <v>21</v>
      </c>
      <c r="G52" t="str">
        <f>IF(Table1[[#This Row],[Ethanol Day]]&lt;9,"Early",IF(Table1[[#This Row],[Ethanol Day]]&gt;16,"Late","mid"))</f>
        <v>Late</v>
      </c>
      <c r="H52" t="s">
        <v>54</v>
      </c>
      <c r="I52" t="s">
        <v>60</v>
      </c>
      <c r="J52">
        <v>344</v>
      </c>
      <c r="K52">
        <v>0.32520833333333332</v>
      </c>
      <c r="L52">
        <v>8.6696830048888458</v>
      </c>
      <c r="M52">
        <v>0.75861111111111112</v>
      </c>
      <c r="N52">
        <v>14.102177559000859</v>
      </c>
      <c r="O52">
        <v>0.28222222222222221</v>
      </c>
      <c r="P52">
        <v>6.2231776828684033</v>
      </c>
      <c r="Q52">
        <v>0.14333333333333334</v>
      </c>
      <c r="R52">
        <v>5.9197100136470659</v>
      </c>
      <c r="S52">
        <v>0.11666666666666665</v>
      </c>
      <c r="T52">
        <v>7.9719120197089257</v>
      </c>
      <c r="U52">
        <v>3.5775835012255426</v>
      </c>
      <c r="V52">
        <v>3.0689982164449821</v>
      </c>
      <c r="W52">
        <v>0.75861111111111112</v>
      </c>
      <c r="X52">
        <v>2</v>
      </c>
      <c r="Y52">
        <v>0.28222222222222221</v>
      </c>
      <c r="Z52">
        <v>0</v>
      </c>
      <c r="AA52">
        <v>0.14333333333333334</v>
      </c>
      <c r="AB52">
        <v>59</v>
      </c>
      <c r="AC52">
        <v>0.11666666666666665</v>
      </c>
      <c r="AD52">
        <v>89</v>
      </c>
      <c r="AE52">
        <v>6.8132193124398943E-2</v>
      </c>
      <c r="AF52">
        <v>-0.27755749210751735</v>
      </c>
      <c r="AG52">
        <v>6.8132193124399401E-2</v>
      </c>
      <c r="AH52">
        <v>-0.27755749210751718</v>
      </c>
      <c r="AI52">
        <v>1.9586790898867674E-3</v>
      </c>
      <c r="AJ52">
        <v>-0.43584146550412278</v>
      </c>
      <c r="AK52">
        <f>Table1[[#This Row],[ratesVscumSumLicks_pVal]]-Table1[[#This Row],[normRatesVscumSumLicks_pVal]]</f>
        <v>2.1250362580715887E-17</v>
      </c>
      <c r="AL52">
        <f>Table1[[#This Row],[ratesVscumSumLicks_pearsonR]]-Table1[[#This Row],[normRatesVscumSumLicks_pearsonR]]</f>
        <v>0</v>
      </c>
      <c r="AM52">
        <v>1.9586790898867461E-3</v>
      </c>
      <c r="AN52">
        <v>-0.43584146550412306</v>
      </c>
      <c r="AO52">
        <v>0.22421651968004608</v>
      </c>
      <c r="AP52">
        <v>-0.18924163315535908</v>
      </c>
      <c r="AQ52">
        <v>0.22414166689060966</v>
      </c>
      <c r="AR52">
        <v>-0.18927165405279947</v>
      </c>
      <c r="AT52" s="10">
        <v>8.6696830048888458</v>
      </c>
      <c r="AU52" s="10">
        <v>2.2806230718392881</v>
      </c>
      <c r="AV52" s="10">
        <v>2.2103467774167104E-2</v>
      </c>
      <c r="AW52" s="10">
        <f>1/Table1[[#This Row],[Avg MeanISIinBurst]]</f>
        <v>45.241769762875215</v>
      </c>
      <c r="AX52" s="10">
        <v>121.82604818375205</v>
      </c>
      <c r="AY52" s="10">
        <v>2.9889608871387634E-2</v>
      </c>
      <c r="AZ52" s="10">
        <v>164.42815743346779</v>
      </c>
      <c r="BA52" s="10">
        <v>1.9922480620155038E-2</v>
      </c>
      <c r="BB52" s="10" t="b">
        <v>1</v>
      </c>
      <c r="BC52" s="10" t="b">
        <v>1</v>
      </c>
    </row>
    <row r="53" spans="1:55" hidden="1" x14ac:dyDescent="0.25">
      <c r="A53" t="s">
        <v>76</v>
      </c>
      <c r="B53">
        <v>11</v>
      </c>
      <c r="C53">
        <v>3</v>
      </c>
      <c r="D53" t="s">
        <v>79</v>
      </c>
      <c r="E53" t="s">
        <v>50</v>
      </c>
      <c r="F53">
        <v>25</v>
      </c>
      <c r="G53" t="str">
        <f>IF(Table1[[#This Row],[Ethanol Day]]&lt;9,"Early",IF(Table1[[#This Row],[Ethanol Day]]&gt;16,"Late","mid"))</f>
        <v>Late</v>
      </c>
      <c r="H53" t="s">
        <v>54</v>
      </c>
      <c r="I53" t="s">
        <v>52</v>
      </c>
      <c r="J53">
        <v>687</v>
      </c>
      <c r="K53">
        <v>6.5586458333333342</v>
      </c>
      <c r="L53">
        <v>56.642988555797345</v>
      </c>
      <c r="M53">
        <v>7.9722222222222223</v>
      </c>
      <c r="N53">
        <v>63.033453452546198</v>
      </c>
      <c r="O53">
        <v>6.2647222222222227</v>
      </c>
      <c r="P53">
        <v>55.632919210240502</v>
      </c>
      <c r="Q53">
        <v>6.1905555555555551</v>
      </c>
      <c r="R53">
        <v>52.554166748864048</v>
      </c>
      <c r="S53">
        <v>5.8070833333333338</v>
      </c>
      <c r="T53">
        <v>55.821822388043316</v>
      </c>
      <c r="U53">
        <v>1.1664512308290287</v>
      </c>
      <c r="V53">
        <v>0.13808249906320258</v>
      </c>
      <c r="W53">
        <v>7.9722222222222223</v>
      </c>
      <c r="X53">
        <v>30</v>
      </c>
      <c r="Y53">
        <v>6.2647222222222227</v>
      </c>
      <c r="Z53">
        <v>195</v>
      </c>
      <c r="AA53">
        <v>6.1905555555555551</v>
      </c>
      <c r="AB53">
        <v>198</v>
      </c>
      <c r="AC53">
        <v>5.8070833333333338</v>
      </c>
      <c r="AD53">
        <v>232</v>
      </c>
      <c r="AE53">
        <v>5.9561578867195236E-2</v>
      </c>
      <c r="AF53">
        <v>-0.2862921487478472</v>
      </c>
      <c r="AG53">
        <v>5.9561578867195417E-2</v>
      </c>
      <c r="AH53">
        <v>-0.28629214874784692</v>
      </c>
      <c r="AI53">
        <v>6.9695146408947791E-4</v>
      </c>
      <c r="AJ53">
        <v>-0.4724760042583192</v>
      </c>
      <c r="AK53">
        <f>Table1[[#This Row],[ratesVscumSumLicks_pVal]]-Table1[[#This Row],[normRatesVscumSumLicks_pVal]]</f>
        <v>-5.9631119486702744E-18</v>
      </c>
      <c r="AL53">
        <f>Table1[[#This Row],[ratesVscumSumLicks_pearsonR]]-Table1[[#This Row],[normRatesVscumSumLicks_pearsonR]]</f>
        <v>0</v>
      </c>
      <c r="AM53">
        <v>6.9695146408948387E-4</v>
      </c>
      <c r="AN53">
        <v>-0.47247600425831904</v>
      </c>
      <c r="AO53">
        <v>9.2395188150975013E-2</v>
      </c>
      <c r="AP53">
        <v>-0.27688452870156377</v>
      </c>
      <c r="AQ53">
        <v>5.0925333601600536E-2</v>
      </c>
      <c r="AR53">
        <v>-0.31900166355235476</v>
      </c>
      <c r="AT53" s="10">
        <v>56.642988555797345</v>
      </c>
      <c r="AU53" s="10">
        <v>3.7821892973941051</v>
      </c>
      <c r="AV53" s="10">
        <v>3.1679203877376903E-2</v>
      </c>
      <c r="AW53" s="10">
        <f>1/Table1[[#This Row],[Avg MeanISIinBurst]]</f>
        <v>31.566449834748873</v>
      </c>
      <c r="AX53" s="10">
        <v>127.02674924665179</v>
      </c>
      <c r="AY53" s="10">
        <v>0.10092922491440019</v>
      </c>
      <c r="AZ53" s="10">
        <v>91.927247625267199</v>
      </c>
      <c r="BA53" s="10">
        <v>1.0241228070175439</v>
      </c>
      <c r="BB53" s="10" t="b">
        <v>1</v>
      </c>
      <c r="BC53" s="10" t="b">
        <v>1</v>
      </c>
    </row>
    <row r="54" spans="1:55" hidden="1" x14ac:dyDescent="0.25">
      <c r="A54" t="s">
        <v>63</v>
      </c>
      <c r="B54">
        <v>3</v>
      </c>
      <c r="C54">
        <v>9</v>
      </c>
      <c r="D54" t="s">
        <v>66</v>
      </c>
      <c r="E54" t="s">
        <v>50</v>
      </c>
      <c r="F54">
        <v>22</v>
      </c>
      <c r="G54" t="str">
        <f>IF(Table1[[#This Row],[Ethanol Day]]&lt;9,"Early",IF(Table1[[#This Row],[Ethanol Day]]&gt;16,"Late","mid"))</f>
        <v>Late</v>
      </c>
      <c r="H54" t="s">
        <v>52</v>
      </c>
      <c r="I54" t="s">
        <v>51</v>
      </c>
      <c r="J54">
        <v>769</v>
      </c>
      <c r="K54" s="1">
        <v>13.043125</v>
      </c>
      <c r="L54">
        <v>86.461578032811516</v>
      </c>
      <c r="M54">
        <v>13.799444444444445</v>
      </c>
      <c r="N54">
        <v>87.178041909968854</v>
      </c>
      <c r="O54">
        <v>12.75611111111111</v>
      </c>
      <c r="P54">
        <v>85.950718055235072</v>
      </c>
      <c r="Q54">
        <v>12.522777777777778</v>
      </c>
      <c r="R54">
        <v>86.235493807769146</v>
      </c>
      <c r="S54">
        <v>13.094166666666666</v>
      </c>
      <c r="T54">
        <v>86.523019009196076</v>
      </c>
      <c r="U54">
        <v>1.1885325704947891</v>
      </c>
      <c r="V54">
        <v>7.7131966635704527E-2</v>
      </c>
      <c r="W54">
        <v>13.799444444444445</v>
      </c>
      <c r="X54">
        <v>167</v>
      </c>
      <c r="Y54">
        <v>12.75611111111111</v>
      </c>
      <c r="Z54">
        <v>195</v>
      </c>
      <c r="AA54">
        <v>12.522777777777778</v>
      </c>
      <c r="AB54">
        <v>213</v>
      </c>
      <c r="AC54">
        <v>13.094166666666666</v>
      </c>
      <c r="AD54">
        <v>69</v>
      </c>
      <c r="AE54">
        <v>0.87618049324753844</v>
      </c>
      <c r="AF54">
        <v>2.543888533099499E-2</v>
      </c>
      <c r="AG54">
        <v>0.87618049324753844</v>
      </c>
      <c r="AH54">
        <v>2.5438885330995004E-2</v>
      </c>
      <c r="AI54">
        <v>3.6677645369295249E-2</v>
      </c>
      <c r="AJ54">
        <v>-0.30243926927471759</v>
      </c>
      <c r="AK54">
        <f>Table1[[#This Row],[ratesVscumSumLicks_pVal]]-Table1[[#This Row],[normRatesVscumSumLicks_pVal]]</f>
        <v>0</v>
      </c>
      <c r="AL54">
        <f>Table1[[#This Row],[ratesVscumSumLicks_pearsonR]]-Table1[[#This Row],[normRatesVscumSumLicks_pearsonR]]</f>
        <v>0</v>
      </c>
      <c r="AM54">
        <v>3.6677645369295249E-2</v>
      </c>
      <c r="AN54">
        <v>-0.3024392692747177</v>
      </c>
      <c r="AO54">
        <v>0.47783649173509535</v>
      </c>
      <c r="AP54">
        <v>0.11551350448381099</v>
      </c>
      <c r="AQ54">
        <v>0.34017542776749476</v>
      </c>
      <c r="AR54">
        <v>-0.15480914958893707</v>
      </c>
      <c r="AT54" s="10">
        <v>86.461578032811516</v>
      </c>
      <c r="AU54" s="10">
        <v>5.8847833149142579</v>
      </c>
      <c r="AV54" s="10">
        <v>3.0368182312548314E-2</v>
      </c>
      <c r="AW54" s="10">
        <f>1/Table1[[#This Row],[Avg MeanISIinBurst]]</f>
        <v>32.929201679179663</v>
      </c>
      <c r="AX54" s="10">
        <v>137.37168135593316</v>
      </c>
      <c r="AY54" s="10">
        <v>0.17076482138193522</v>
      </c>
      <c r="AZ54" s="10">
        <v>69.070885683976314</v>
      </c>
      <c r="BA54" s="10">
        <v>1.9100000000000001</v>
      </c>
      <c r="BB54" s="10" t="b">
        <v>1</v>
      </c>
      <c r="BC54" s="10" t="b">
        <v>1</v>
      </c>
    </row>
    <row r="55" spans="1:55" hidden="1" x14ac:dyDescent="0.25">
      <c r="A55" t="s">
        <v>76</v>
      </c>
      <c r="B55">
        <v>11</v>
      </c>
      <c r="C55">
        <v>5</v>
      </c>
      <c r="D55" t="s">
        <v>80</v>
      </c>
      <c r="E55" t="s">
        <v>50</v>
      </c>
      <c r="F55">
        <v>25</v>
      </c>
      <c r="G55" t="str">
        <f>IF(Table1[[#This Row],[Ethanol Day]]&lt;9,"Early",IF(Table1[[#This Row],[Ethanol Day]]&gt;16,"Late","mid"))</f>
        <v>Late</v>
      </c>
      <c r="H55" t="s">
        <v>54</v>
      </c>
      <c r="I55" t="s">
        <v>52</v>
      </c>
      <c r="J55">
        <v>687</v>
      </c>
      <c r="K55">
        <v>2.3288194444444446</v>
      </c>
      <c r="L55">
        <v>29.096502988298344</v>
      </c>
      <c r="M55">
        <v>2.7509722222222219</v>
      </c>
      <c r="N55">
        <v>31.930028115095833</v>
      </c>
      <c r="O55">
        <v>2.4151388888888889</v>
      </c>
      <c r="P55">
        <v>28.738053564390533</v>
      </c>
      <c r="Q55">
        <v>2.223333333333334</v>
      </c>
      <c r="R55">
        <v>26.698043714345886</v>
      </c>
      <c r="S55">
        <v>1.9258333333333333</v>
      </c>
      <c r="T55">
        <v>29.246156629765256</v>
      </c>
      <c r="U55">
        <v>1.1897024177347972</v>
      </c>
      <c r="V55">
        <v>0.39217372867575317</v>
      </c>
      <c r="W55">
        <v>2.7509722222222219</v>
      </c>
      <c r="X55">
        <v>30</v>
      </c>
      <c r="Y55">
        <v>2.4151388888888889</v>
      </c>
      <c r="Z55">
        <v>195</v>
      </c>
      <c r="AA55">
        <v>2.223333333333334</v>
      </c>
      <c r="AB55">
        <v>198</v>
      </c>
      <c r="AC55">
        <v>1.9258333333333333</v>
      </c>
      <c r="AD55">
        <v>232</v>
      </c>
      <c r="AE55">
        <v>0.29665986690146118</v>
      </c>
      <c r="AF55">
        <v>-0.16093672099716966</v>
      </c>
      <c r="AG55">
        <v>0.29665986690146118</v>
      </c>
      <c r="AH55">
        <v>-0.16093672099716966</v>
      </c>
      <c r="AI55">
        <v>5.160491594164675E-5</v>
      </c>
      <c r="AJ55">
        <v>-0.54986534637465656</v>
      </c>
      <c r="AK55">
        <f>Table1[[#This Row],[ratesVscumSumLicks_pVal]]-Table1[[#This Row],[normRatesVscumSumLicks_pVal]]</f>
        <v>-6.5729756706933706E-19</v>
      </c>
      <c r="AL55">
        <f>Table1[[#This Row],[ratesVscumSumLicks_pearsonR]]-Table1[[#This Row],[normRatesVscumSumLicks_pearsonR]]</f>
        <v>0</v>
      </c>
      <c r="AM55">
        <v>5.1604915941647407E-5</v>
      </c>
      <c r="AN55">
        <v>-0.54986534637465645</v>
      </c>
      <c r="AO55">
        <v>0.79557390012453577</v>
      </c>
      <c r="AP55">
        <v>-4.1734453161015692E-2</v>
      </c>
      <c r="AQ55">
        <v>0.28763525270131451</v>
      </c>
      <c r="AR55">
        <v>-0.17010985512323837</v>
      </c>
      <c r="AT55" s="10">
        <v>29.096502988298344</v>
      </c>
      <c r="AU55" s="10">
        <v>2.6068617142225814</v>
      </c>
      <c r="AV55" s="10">
        <v>2.7788602383759388E-2</v>
      </c>
      <c r="AW55" s="10">
        <f>1/Table1[[#This Row],[Avg MeanISIinBurst]]</f>
        <v>35.985976775299584</v>
      </c>
      <c r="AX55" s="10">
        <v>104.54876662512845</v>
      </c>
      <c r="AY55" s="10">
        <v>5.0250350792359441E-2</v>
      </c>
      <c r="AZ55" s="10">
        <v>123.44194756498071</v>
      </c>
      <c r="BA55" s="10">
        <v>0.27666666666666662</v>
      </c>
      <c r="BB55" s="10" t="b">
        <v>1</v>
      </c>
      <c r="BC55" s="10" t="b">
        <v>1</v>
      </c>
    </row>
    <row r="56" spans="1:55" hidden="1" x14ac:dyDescent="0.25">
      <c r="A56" t="s">
        <v>83</v>
      </c>
      <c r="B56">
        <v>12</v>
      </c>
      <c r="C56">
        <v>3</v>
      </c>
      <c r="D56" t="s">
        <v>84</v>
      </c>
      <c r="E56" t="s">
        <v>50</v>
      </c>
      <c r="F56">
        <v>10</v>
      </c>
      <c r="G56" t="str">
        <f>IF(Table1[[#This Row],[Ethanol Day]]&lt;9,"Early",IF(Table1[[#This Row],[Ethanol Day]]&gt;16,"Late","mid"))</f>
        <v>mid</v>
      </c>
      <c r="H56" t="s">
        <v>54</v>
      </c>
      <c r="I56" t="s">
        <v>52</v>
      </c>
      <c r="J56">
        <v>199</v>
      </c>
      <c r="K56">
        <v>0.85128472222222229</v>
      </c>
      <c r="L56">
        <v>45.584115619647584</v>
      </c>
      <c r="M56">
        <v>1.3783333333333336</v>
      </c>
      <c r="N56">
        <v>61.146116870839037</v>
      </c>
      <c r="O56">
        <v>0.79097222222222241</v>
      </c>
      <c r="P56">
        <v>38.847613727758173</v>
      </c>
      <c r="Q56">
        <v>0.63777777777777778</v>
      </c>
      <c r="R56">
        <v>41.899664058621887</v>
      </c>
      <c r="S56">
        <v>0.59805555555555545</v>
      </c>
      <c r="T56">
        <v>40.748272854457589</v>
      </c>
      <c r="U56">
        <v>3.3607947945082399</v>
      </c>
      <c r="V56">
        <v>0.89306462020883737</v>
      </c>
      <c r="W56">
        <v>1.3783333333333336</v>
      </c>
      <c r="X56">
        <v>3</v>
      </c>
      <c r="Y56">
        <v>0.79097222222222241</v>
      </c>
      <c r="Z56">
        <v>25</v>
      </c>
      <c r="AA56">
        <v>0.63777777777777778</v>
      </c>
      <c r="AB56">
        <v>91</v>
      </c>
      <c r="AC56">
        <v>0.59805555555555545</v>
      </c>
      <c r="AD56">
        <v>78</v>
      </c>
      <c r="AE56">
        <v>5.5223211747302305E-2</v>
      </c>
      <c r="AF56">
        <v>-0.28461928079131243</v>
      </c>
      <c r="AG56">
        <v>5.5223211747302305E-2</v>
      </c>
      <c r="AH56">
        <v>-0.28461928079131249</v>
      </c>
      <c r="AI56">
        <v>1.154359854870164E-2</v>
      </c>
      <c r="AJ56">
        <v>-0.3616672476352909</v>
      </c>
      <c r="AK56">
        <f>Table1[[#This Row],[ratesVscumSumLicks_pVal]]-Table1[[#This Row],[normRatesVscumSumLicks_pVal]]</f>
        <v>2.4286128663675299E-17</v>
      </c>
      <c r="AL56">
        <f>Table1[[#This Row],[ratesVscumSumLicks_pearsonR]]-Table1[[#This Row],[normRatesVscumSumLicks_pearsonR]]</f>
        <v>0</v>
      </c>
      <c r="AM56">
        <v>1.1543598548701616E-2</v>
      </c>
      <c r="AN56">
        <v>-0.36166724763529096</v>
      </c>
      <c r="AO56">
        <v>0.20464876572264235</v>
      </c>
      <c r="AP56">
        <v>-0.20491614019837429</v>
      </c>
      <c r="AQ56">
        <v>8.1841541806311438E-2</v>
      </c>
      <c r="AR56">
        <v>-0.27849244956866082</v>
      </c>
      <c r="AT56" s="10">
        <v>45.584115619647584</v>
      </c>
      <c r="AU56" s="10">
        <v>3.3416460395554424</v>
      </c>
      <c r="AV56" s="10">
        <v>2.1567467361824175E-2</v>
      </c>
      <c r="AW56" s="10">
        <f>1/Table1[[#This Row],[Avg MeanISIinBurst]]</f>
        <v>46.366130210080449</v>
      </c>
      <c r="AX56" s="10">
        <v>191.252966813982</v>
      </c>
      <c r="AY56" s="10">
        <v>5.790470658335567E-2</v>
      </c>
      <c r="AZ56" s="10">
        <v>148.73883061961669</v>
      </c>
      <c r="BA56" s="10">
        <v>0.13450000000000001</v>
      </c>
      <c r="BB56" s="10" t="b">
        <v>1</v>
      </c>
      <c r="BC56" s="10" t="b">
        <v>1</v>
      </c>
    </row>
    <row r="57" spans="1:55" hidden="1" x14ac:dyDescent="0.25">
      <c r="A57" t="s">
        <v>67</v>
      </c>
      <c r="B57">
        <v>4</v>
      </c>
      <c r="C57">
        <v>8</v>
      </c>
      <c r="D57" t="s">
        <v>66</v>
      </c>
      <c r="E57" t="s">
        <v>50</v>
      </c>
      <c r="F57">
        <v>21</v>
      </c>
      <c r="G57" t="str">
        <f>IF(Table1[[#This Row],[Ethanol Day]]&lt;9,"Early",IF(Table1[[#This Row],[Ethanol Day]]&gt;16,"Late","mid"))</f>
        <v>Late</v>
      </c>
      <c r="H57" t="s">
        <v>52</v>
      </c>
      <c r="I57" t="s">
        <v>51</v>
      </c>
      <c r="J57">
        <v>344</v>
      </c>
      <c r="K57" s="1">
        <v>11.310555555555554</v>
      </c>
      <c r="L57">
        <v>83.201685654658263</v>
      </c>
      <c r="M57">
        <v>12.56388888888889</v>
      </c>
      <c r="N57">
        <v>84.739386079616466</v>
      </c>
      <c r="O57">
        <v>11.359444444444444</v>
      </c>
      <c r="P57">
        <v>83.165120579796977</v>
      </c>
      <c r="Q57">
        <v>10.952777777777778</v>
      </c>
      <c r="R57">
        <v>82.628517187107619</v>
      </c>
      <c r="S57">
        <v>10.366111111111111</v>
      </c>
      <c r="T57">
        <v>81.809735330838762</v>
      </c>
      <c r="U57">
        <v>18.504005400255679</v>
      </c>
      <c r="V57">
        <v>9.31279063084655E-2</v>
      </c>
      <c r="W57">
        <v>12.56388888888889</v>
      </c>
      <c r="X57">
        <v>2</v>
      </c>
      <c r="Y57">
        <v>11.359444444444444</v>
      </c>
      <c r="Z57">
        <v>0</v>
      </c>
      <c r="AA57">
        <v>10.952777777777778</v>
      </c>
      <c r="AB57">
        <v>59</v>
      </c>
      <c r="AC57">
        <v>10.366111111111111</v>
      </c>
      <c r="AD57">
        <v>89</v>
      </c>
      <c r="AE57">
        <v>3.2602077553290643E-2</v>
      </c>
      <c r="AF57">
        <v>-0.32277141211977733</v>
      </c>
      <c r="AG57">
        <v>3.2602077553290643E-2</v>
      </c>
      <c r="AH57">
        <v>-0.32277141211977739</v>
      </c>
      <c r="AI57">
        <v>3.985076859685083E-6</v>
      </c>
      <c r="AJ57">
        <v>-0.61098372742798435</v>
      </c>
      <c r="AK57">
        <f>Table1[[#This Row],[ratesVscumSumLicks_pVal]]-Table1[[#This Row],[normRatesVscumSumLicks_pVal]]</f>
        <v>-5.5904174518783822E-20</v>
      </c>
      <c r="AL57">
        <f>Table1[[#This Row],[ratesVscumSumLicks_pearsonR]]-Table1[[#This Row],[normRatesVscumSumLicks_pearsonR]]</f>
        <v>0</v>
      </c>
      <c r="AM57">
        <v>3.9850768596851389E-6</v>
      </c>
      <c r="AN57">
        <v>-0.61098372742798401</v>
      </c>
      <c r="AO57">
        <v>0.12934065221163071</v>
      </c>
      <c r="AP57">
        <v>-0.23219882650781959</v>
      </c>
      <c r="AQ57">
        <v>4.8067023249395747E-3</v>
      </c>
      <c r="AR57">
        <v>-0.41750266089859533</v>
      </c>
      <c r="AT57" s="10">
        <v>83.201685654658263</v>
      </c>
      <c r="AU57" s="10">
        <v>5.0544270637888706</v>
      </c>
      <c r="AV57" s="10">
        <v>3.0746428205741781E-2</v>
      </c>
      <c r="AW57" s="10">
        <f>1/Table1[[#This Row],[Avg MeanISIinBurst]]</f>
        <v>32.524103070068271</v>
      </c>
      <c r="AX57" s="10">
        <v>108.8999906131111</v>
      </c>
      <c r="AY57" s="10">
        <v>0.14438584278487177</v>
      </c>
      <c r="AZ57" s="10">
        <v>69.795246151813501</v>
      </c>
      <c r="BA57" s="10">
        <v>1.8962121212121212</v>
      </c>
      <c r="BB57" s="10" t="b">
        <v>1</v>
      </c>
      <c r="BC57" s="10" t="b">
        <v>1</v>
      </c>
    </row>
    <row r="58" spans="1:55" hidden="1" x14ac:dyDescent="0.25">
      <c r="A58" t="s">
        <v>67</v>
      </c>
      <c r="B58">
        <v>4</v>
      </c>
      <c r="C58">
        <v>12</v>
      </c>
      <c r="D58" t="s">
        <v>62</v>
      </c>
      <c r="E58" t="s">
        <v>50</v>
      </c>
      <c r="F58">
        <v>21</v>
      </c>
      <c r="G58" t="str">
        <f>IF(Table1[[#This Row],[Ethanol Day]]&lt;9,"Early",IF(Table1[[#This Row],[Ethanol Day]]&gt;16,"Late","mid"))</f>
        <v>Late</v>
      </c>
      <c r="H58" t="s">
        <v>51</v>
      </c>
      <c r="I58" t="s">
        <v>51</v>
      </c>
      <c r="J58">
        <v>344</v>
      </c>
      <c r="K58" s="1">
        <v>1.5867361111111111</v>
      </c>
      <c r="L58">
        <v>20.314153963794542</v>
      </c>
      <c r="M58">
        <v>2.0180555555555557</v>
      </c>
      <c r="N58">
        <v>23.026245262560021</v>
      </c>
      <c r="O58">
        <v>1.6130555555555555</v>
      </c>
      <c r="P58">
        <v>18.953341295279888</v>
      </c>
      <c r="Q58">
        <v>1.639861111111111</v>
      </c>
      <c r="R58">
        <v>21.008882229900454</v>
      </c>
      <c r="S58">
        <v>1.0759722222222221</v>
      </c>
      <c r="T58">
        <v>17.241958648353894</v>
      </c>
      <c r="U58">
        <v>7.1503298887506208</v>
      </c>
      <c r="V58">
        <v>0.63925010387811632</v>
      </c>
      <c r="W58">
        <v>2.0180555555555557</v>
      </c>
      <c r="X58">
        <v>2</v>
      </c>
      <c r="Y58">
        <v>1.6130555555555555</v>
      </c>
      <c r="Z58">
        <v>0</v>
      </c>
      <c r="AA58">
        <v>1.639861111111111</v>
      </c>
      <c r="AB58">
        <v>59</v>
      </c>
      <c r="AC58">
        <v>1.0759722222222221</v>
      </c>
      <c r="AD58">
        <v>89</v>
      </c>
      <c r="AE58">
        <v>3.7290309554321215E-2</v>
      </c>
      <c r="AF58">
        <v>-0.31498599759350421</v>
      </c>
      <c r="AG58">
        <v>3.7290309554321215E-2</v>
      </c>
      <c r="AH58">
        <v>-0.31498599759350426</v>
      </c>
      <c r="AI58">
        <v>2.0893936975369251E-10</v>
      </c>
      <c r="AJ58">
        <v>-0.76681145806356366</v>
      </c>
      <c r="AK58">
        <f>Table1[[#This Row],[ratesVscumSumLicks_pVal]]-Table1[[#This Row],[normRatesVscumSumLicks_pVal]]</f>
        <v>3.1019272970738538E-24</v>
      </c>
      <c r="AL58">
        <f>Table1[[#This Row],[ratesVscumSumLicks_pearsonR]]-Table1[[#This Row],[normRatesVscumSumLicks_pearsonR]]</f>
        <v>0</v>
      </c>
      <c r="AM58">
        <v>2.0893936975368941E-10</v>
      </c>
      <c r="AN58">
        <v>-0.76681145806356388</v>
      </c>
      <c r="AO58">
        <v>0.92896000360320308</v>
      </c>
      <c r="AP58">
        <v>-1.4755277862399396E-2</v>
      </c>
      <c r="AQ58">
        <v>7.0336957647126913E-2</v>
      </c>
      <c r="AR58">
        <v>-0.29292625242616782</v>
      </c>
      <c r="AT58" s="10">
        <v>20.314153963794542</v>
      </c>
      <c r="AU58" s="10">
        <v>2.4429491904825493</v>
      </c>
      <c r="AV58" s="10">
        <v>2.9666657516769092E-2</v>
      </c>
      <c r="AW58" s="10">
        <f>1/Table1[[#This Row],[Avg MeanISIinBurst]]</f>
        <v>33.707875564840748</v>
      </c>
      <c r="AX58" s="10">
        <v>70.672702474915823</v>
      </c>
      <c r="AY58" s="10">
        <v>4.606668582703595E-2</v>
      </c>
      <c r="AZ58" s="10">
        <v>101.29941978230012</v>
      </c>
      <c r="BA58" s="10">
        <v>0.14213675213675211</v>
      </c>
      <c r="BB58" s="10" t="b">
        <v>1</v>
      </c>
      <c r="BC58" s="10" t="b">
        <v>1</v>
      </c>
    </row>
    <row r="59" spans="1:55" hidden="1" x14ac:dyDescent="0.25">
      <c r="A59" t="s">
        <v>83</v>
      </c>
      <c r="B59">
        <v>12</v>
      </c>
      <c r="C59">
        <v>13</v>
      </c>
      <c r="D59" t="s">
        <v>87</v>
      </c>
      <c r="E59" t="s">
        <v>50</v>
      </c>
      <c r="F59">
        <v>10</v>
      </c>
      <c r="G59" t="str">
        <f>IF(Table1[[#This Row],[Ethanol Day]]&lt;9,"Early",IF(Table1[[#This Row],[Ethanol Day]]&gt;16,"Late","mid"))</f>
        <v>mid</v>
      </c>
      <c r="H59" t="s">
        <v>54</v>
      </c>
      <c r="I59" t="s">
        <v>52</v>
      </c>
      <c r="J59">
        <v>199</v>
      </c>
      <c r="K59">
        <v>3.5877777777777777</v>
      </c>
      <c r="L59">
        <v>38.212208121952131</v>
      </c>
      <c r="M59">
        <v>4.3308333333333326</v>
      </c>
      <c r="N59">
        <v>41.997836980980622</v>
      </c>
      <c r="O59">
        <v>4.1661111111111104</v>
      </c>
      <c r="P59">
        <v>42.49506085818939</v>
      </c>
      <c r="Q59">
        <v>2.9747222222222223</v>
      </c>
      <c r="R59">
        <v>32.756329928659369</v>
      </c>
      <c r="S59">
        <v>2.8794444444444447</v>
      </c>
      <c r="T59">
        <v>34.959781493879007</v>
      </c>
      <c r="U59">
        <v>1.340969275718203</v>
      </c>
      <c r="V59">
        <v>0.27533267634651232</v>
      </c>
      <c r="W59">
        <v>4.3308333333333326</v>
      </c>
      <c r="X59">
        <v>3</v>
      </c>
      <c r="Y59">
        <v>4.1661111111111104</v>
      </c>
      <c r="Z59">
        <v>25</v>
      </c>
      <c r="AA59">
        <v>2.9747222222222223</v>
      </c>
      <c r="AB59">
        <v>91</v>
      </c>
      <c r="AC59">
        <v>2.8794444444444447</v>
      </c>
      <c r="AD59">
        <v>78</v>
      </c>
      <c r="AE59">
        <v>9.4505783385867306E-2</v>
      </c>
      <c r="AF59">
        <v>-0.24948716725402595</v>
      </c>
      <c r="AG59">
        <v>9.4505783385867306E-2</v>
      </c>
      <c r="AH59">
        <v>-0.24948716725402587</v>
      </c>
      <c r="AI59">
        <v>1.6442770287146387E-5</v>
      </c>
      <c r="AJ59">
        <v>-0.57868907427114125</v>
      </c>
      <c r="AK59">
        <f>Table1[[#This Row],[ratesVscumSumLicks_pVal]]-Table1[[#This Row],[normRatesVscumSumLicks_pVal]]</f>
        <v>-1.8634724839594607E-19</v>
      </c>
      <c r="AL59">
        <f>Table1[[#This Row],[ratesVscumSumLicks_pearsonR]]-Table1[[#This Row],[normRatesVscumSumLicks_pearsonR]]</f>
        <v>0</v>
      </c>
      <c r="AM59">
        <v>1.6442770287146574E-5</v>
      </c>
      <c r="AN59">
        <v>-0.57868907427114102</v>
      </c>
      <c r="AO59">
        <v>0.25994161537158822</v>
      </c>
      <c r="AP59">
        <v>-0.17353400405236824</v>
      </c>
      <c r="AQ59">
        <v>3.3554966160475614E-3</v>
      </c>
      <c r="AR59">
        <v>-0.43264805435305581</v>
      </c>
      <c r="AT59" s="10">
        <v>38.212208121952131</v>
      </c>
      <c r="AU59" s="10">
        <v>2.9361931879213428</v>
      </c>
      <c r="AV59" s="10">
        <v>2.8454136824234075E-2</v>
      </c>
      <c r="AW59" s="10">
        <f>1/Table1[[#This Row],[Avg MeanISIinBurst]]</f>
        <v>35.14427466829045</v>
      </c>
      <c r="AX59" s="10">
        <v>128.60476732265951</v>
      </c>
      <c r="AY59" s="10">
        <v>6.1350468271647765E-2</v>
      </c>
      <c r="AZ59" s="10">
        <v>112.62271902925076</v>
      </c>
      <c r="BA59" s="10">
        <v>0.49136363636363645</v>
      </c>
      <c r="BB59" s="10" t="b">
        <v>1</v>
      </c>
      <c r="BC59" s="10" t="b">
        <v>1</v>
      </c>
    </row>
    <row r="60" spans="1:55" hidden="1" x14ac:dyDescent="0.25">
      <c r="A60" t="s">
        <v>83</v>
      </c>
      <c r="B60">
        <v>12</v>
      </c>
      <c r="C60">
        <v>14</v>
      </c>
      <c r="D60" t="s">
        <v>88</v>
      </c>
      <c r="E60" t="s">
        <v>50</v>
      </c>
      <c r="F60">
        <v>10</v>
      </c>
      <c r="G60" t="str">
        <f>IF(Table1[[#This Row],[Ethanol Day]]&lt;9,"Early",IF(Table1[[#This Row],[Ethanol Day]]&gt;16,"Late","mid"))</f>
        <v>mid</v>
      </c>
      <c r="H60" t="s">
        <v>54</v>
      </c>
      <c r="I60" t="s">
        <v>52</v>
      </c>
      <c r="J60">
        <v>199</v>
      </c>
      <c r="K60">
        <v>2.5077777777777781</v>
      </c>
      <c r="L60">
        <v>39.461812322762526</v>
      </c>
      <c r="M60">
        <v>3.0400000000000005</v>
      </c>
      <c r="N60">
        <v>45.470612895994975</v>
      </c>
      <c r="O60">
        <v>2.3383333333333334</v>
      </c>
      <c r="P60">
        <v>36.512011571025262</v>
      </c>
      <c r="Q60">
        <v>2.2919444444444443</v>
      </c>
      <c r="R60">
        <v>39.325494132622289</v>
      </c>
      <c r="S60">
        <v>2.3608333333333333</v>
      </c>
      <c r="T60">
        <v>35.222001376302856</v>
      </c>
      <c r="U60">
        <v>1.4593950601288235</v>
      </c>
      <c r="V60">
        <v>0.37595049223144927</v>
      </c>
      <c r="W60">
        <v>3.0400000000000005</v>
      </c>
      <c r="X60">
        <v>3</v>
      </c>
      <c r="Y60">
        <v>2.3383333333333334</v>
      </c>
      <c r="Z60">
        <v>25</v>
      </c>
      <c r="AA60">
        <v>2.2919444444444443</v>
      </c>
      <c r="AB60">
        <v>91</v>
      </c>
      <c r="AC60">
        <v>2.3608333333333333</v>
      </c>
      <c r="AD60">
        <v>78</v>
      </c>
      <c r="AE60">
        <v>5.5382587028951338E-2</v>
      </c>
      <c r="AF60">
        <v>-0.28444097177490846</v>
      </c>
      <c r="AG60">
        <v>5.5382587028951338E-2</v>
      </c>
      <c r="AH60">
        <v>-0.28444097177490851</v>
      </c>
      <c r="AI60">
        <v>2.4424790667774542E-2</v>
      </c>
      <c r="AJ60">
        <v>-0.32452239265427346</v>
      </c>
      <c r="AK60">
        <f>Table1[[#This Row],[ratesVscumSumLicks_pVal]]-Table1[[#This Row],[normRatesVscumSumLicks_pVal]]</f>
        <v>0</v>
      </c>
      <c r="AL60">
        <f>Table1[[#This Row],[ratesVscumSumLicks_pearsonR]]-Table1[[#This Row],[normRatesVscumSumLicks_pearsonR]]</f>
        <v>0</v>
      </c>
      <c r="AM60">
        <v>2.4424790667774542E-2</v>
      </c>
      <c r="AN60">
        <v>-0.32452239265427357</v>
      </c>
      <c r="AO60">
        <v>2.5173498332549695E-2</v>
      </c>
      <c r="AP60">
        <v>-0.34114197024755333</v>
      </c>
      <c r="AQ60">
        <v>1.3667331025459539E-2</v>
      </c>
      <c r="AR60">
        <v>-0.37333836344036336</v>
      </c>
      <c r="AT60" s="10">
        <v>39.461812322762526</v>
      </c>
      <c r="AU60" s="10">
        <v>3.0757018974406192</v>
      </c>
      <c r="AV60" s="10">
        <v>2.7180191695297583E-2</v>
      </c>
      <c r="AW60" s="10">
        <f>1/Table1[[#This Row],[Avg MeanISIinBurst]]</f>
        <v>36.791499162715951</v>
      </c>
      <c r="AX60" s="10">
        <v>144.27661413453956</v>
      </c>
      <c r="AY60" s="10">
        <v>6.4751397487532586E-2</v>
      </c>
      <c r="AZ60" s="10">
        <v>124.79608737676084</v>
      </c>
      <c r="BA60" s="10">
        <v>0.3327906976744186</v>
      </c>
      <c r="BB60" s="10" t="b">
        <v>1</v>
      </c>
      <c r="BC60" s="10" t="b">
        <v>1</v>
      </c>
    </row>
    <row r="61" spans="1:55" hidden="1" x14ac:dyDescent="0.25">
      <c r="A61" t="s">
        <v>83</v>
      </c>
      <c r="B61">
        <v>12</v>
      </c>
      <c r="C61">
        <v>15</v>
      </c>
      <c r="D61" t="s">
        <v>89</v>
      </c>
      <c r="E61" t="s">
        <v>50</v>
      </c>
      <c r="F61">
        <v>10</v>
      </c>
      <c r="G61" t="str">
        <f>IF(Table1[[#This Row],[Ethanol Day]]&lt;9,"Early",IF(Table1[[#This Row],[Ethanol Day]]&gt;16,"Late","mid"))</f>
        <v>mid</v>
      </c>
      <c r="H61" t="s">
        <v>54</v>
      </c>
      <c r="I61" t="s">
        <v>52</v>
      </c>
      <c r="J61">
        <v>199</v>
      </c>
      <c r="K61">
        <v>0.62597222222222215</v>
      </c>
      <c r="L61">
        <v>34.2526087272594</v>
      </c>
      <c r="M61">
        <v>1.0470833333333334</v>
      </c>
      <c r="N61">
        <v>50.060249939591763</v>
      </c>
      <c r="O61">
        <v>0.49805555555555553</v>
      </c>
      <c r="P61">
        <v>29.334368271276034</v>
      </c>
      <c r="Q61">
        <v>0.48208333333333325</v>
      </c>
      <c r="R61">
        <v>32.326219498803582</v>
      </c>
      <c r="S61">
        <v>0.47666666666666674</v>
      </c>
      <c r="T61">
        <v>24.008018200885751</v>
      </c>
      <c r="U61">
        <v>2.3518930442743939</v>
      </c>
      <c r="V61">
        <v>1.2537159527425408</v>
      </c>
      <c r="W61">
        <v>1.0470833333333334</v>
      </c>
      <c r="X61">
        <v>3</v>
      </c>
      <c r="Y61">
        <v>0.49805555555555553</v>
      </c>
      <c r="Z61">
        <v>25</v>
      </c>
      <c r="AA61">
        <v>0.48208333333333325</v>
      </c>
      <c r="AB61">
        <v>91</v>
      </c>
      <c r="AC61">
        <v>0.47666666666666674</v>
      </c>
      <c r="AD61">
        <v>78</v>
      </c>
      <c r="AE61">
        <v>0.11131803209987645</v>
      </c>
      <c r="AF61">
        <v>-0.23793382934177165</v>
      </c>
      <c r="AG61">
        <v>0.11131803209987645</v>
      </c>
      <c r="AH61">
        <v>-0.23793382934177165</v>
      </c>
      <c r="AI61">
        <v>1.672772187780568E-2</v>
      </c>
      <c r="AJ61">
        <v>-0.3438098306152142</v>
      </c>
      <c r="AK61">
        <f>Table1[[#This Row],[ratesVscumSumLicks_pVal]]-Table1[[#This Row],[normRatesVscumSumLicks_pVal]]</f>
        <v>-7.9797279894933126E-17</v>
      </c>
      <c r="AL61">
        <f>Table1[[#This Row],[ratesVscumSumLicks_pearsonR]]-Table1[[#This Row],[normRatesVscumSumLicks_pearsonR]]</f>
        <v>0</v>
      </c>
      <c r="AM61">
        <v>1.672772187780576E-2</v>
      </c>
      <c r="AN61">
        <v>-0.34380983061521408</v>
      </c>
      <c r="AO61">
        <v>2.2392388895471307E-2</v>
      </c>
      <c r="AP61">
        <v>-0.35588573399130796</v>
      </c>
      <c r="AQ61">
        <v>1.1250963010545819E-2</v>
      </c>
      <c r="AR61">
        <v>-0.39200688587896437</v>
      </c>
      <c r="AT61" s="10">
        <v>34.2526087272594</v>
      </c>
      <c r="AU61" s="10">
        <v>2.950901443473005</v>
      </c>
      <c r="AV61" s="10">
        <v>2.2086577723418509E-2</v>
      </c>
      <c r="AW61" s="10">
        <f>1/Table1[[#This Row],[Avg MeanISIinBurst]]</f>
        <v>45.276367055258859</v>
      </c>
      <c r="AX61" s="10">
        <v>168.61369507612719</v>
      </c>
      <c r="AY61" s="10">
        <v>4.6537203448514759E-2</v>
      </c>
      <c r="AZ61" s="10">
        <v>152.28556386775611</v>
      </c>
      <c r="BA61" s="10">
        <v>9.0650406504065029E-2</v>
      </c>
      <c r="BB61" s="10" t="b">
        <v>1</v>
      </c>
      <c r="BC61" s="10" t="b">
        <v>1</v>
      </c>
    </row>
    <row r="62" spans="1:55" hidden="1" x14ac:dyDescent="0.25">
      <c r="A62" t="s">
        <v>68</v>
      </c>
      <c r="B62">
        <v>6</v>
      </c>
      <c r="C62">
        <v>1</v>
      </c>
      <c r="D62" t="s">
        <v>49</v>
      </c>
      <c r="E62" t="s">
        <v>50</v>
      </c>
      <c r="F62">
        <v>22</v>
      </c>
      <c r="G62" t="str">
        <f>IF(Table1[[#This Row],[Ethanol Day]]&lt;9,"Early",IF(Table1[[#This Row],[Ethanol Day]]&gt;16,"Late","mid"))</f>
        <v>Late</v>
      </c>
      <c r="H62" t="s">
        <v>51</v>
      </c>
      <c r="I62" t="s">
        <v>51</v>
      </c>
      <c r="J62">
        <v>778</v>
      </c>
      <c r="K62" s="1">
        <v>6.4618055555555567E-2</v>
      </c>
      <c r="L62">
        <v>58.127180897923978</v>
      </c>
      <c r="M62">
        <v>0.10972222222222226</v>
      </c>
      <c r="N62">
        <v>60.031763334580234</v>
      </c>
      <c r="O62">
        <v>5.6249999999999994E-2</v>
      </c>
      <c r="P62">
        <v>47.144668951120565</v>
      </c>
      <c r="Q62">
        <v>4.1250000000000002E-2</v>
      </c>
      <c r="R62">
        <v>64.856809856809846</v>
      </c>
      <c r="S62">
        <v>5.1250000000000011E-2</v>
      </c>
      <c r="T62">
        <v>59.477071272203119</v>
      </c>
      <c r="U62">
        <v>1.9955676390666004</v>
      </c>
      <c r="V62">
        <v>13.943663727359391</v>
      </c>
      <c r="W62">
        <v>0.10972222222222226</v>
      </c>
      <c r="X62">
        <v>91</v>
      </c>
      <c r="Y62">
        <v>5.6249999999999994E-2</v>
      </c>
      <c r="Z62">
        <v>121</v>
      </c>
      <c r="AA62">
        <v>4.1250000000000002E-2</v>
      </c>
      <c r="AB62">
        <v>171</v>
      </c>
      <c r="AC62">
        <v>5.1250000000000011E-2</v>
      </c>
      <c r="AD62">
        <v>210</v>
      </c>
      <c r="AE62">
        <v>0.16169590446540272</v>
      </c>
      <c r="AF62">
        <v>-0.20523708965592669</v>
      </c>
      <c r="AG62">
        <v>0.16169590446540272</v>
      </c>
      <c r="AH62">
        <v>-0.20523708965592663</v>
      </c>
      <c r="AI62">
        <v>2.6713339827946136E-3</v>
      </c>
      <c r="AJ62">
        <v>-0.4240021413670616</v>
      </c>
      <c r="AK62">
        <f>Table1[[#This Row],[ratesVscumSumLicks_pVal]]-Table1[[#This Row],[normRatesVscumSumLicks_pVal]]</f>
        <v>-6.5052130349130266E-18</v>
      </c>
      <c r="AL62">
        <f>Table1[[#This Row],[ratesVscumSumLicks_pearsonR]]-Table1[[#This Row],[normRatesVscumSumLicks_pearsonR]]</f>
        <v>0</v>
      </c>
      <c r="AM62">
        <v>2.6713339827946201E-3</v>
      </c>
      <c r="AN62">
        <v>-0.42400214136706149</v>
      </c>
      <c r="AO62">
        <v>0.88651585699091162</v>
      </c>
      <c r="AP62">
        <v>2.2421703132180188E-2</v>
      </c>
      <c r="AQ62">
        <v>0.54231909366841746</v>
      </c>
      <c r="AR62">
        <v>9.5520733211334419E-2</v>
      </c>
      <c r="AT62" s="10">
        <v>58.127180897923978</v>
      </c>
      <c r="AU62" s="10">
        <v>2.7224867724867723</v>
      </c>
      <c r="AV62" s="10">
        <v>9.818986863263825E-3</v>
      </c>
      <c r="AW62" s="10">
        <f>1/Table1[[#This Row],[Avg MeanISIinBurst]]</f>
        <v>101.84350116011873</v>
      </c>
      <c r="AX62" s="10">
        <v>202.88726605064363</v>
      </c>
      <c r="AY62" s="10">
        <v>2.5076528722565373E-2</v>
      </c>
      <c r="AZ62" s="10">
        <v>316.50320737916587</v>
      </c>
      <c r="BA62" s="10">
        <v>1.3720930232558139E-2</v>
      </c>
      <c r="BB62" s="10" t="b">
        <v>1</v>
      </c>
      <c r="BC62" s="10" t="b">
        <v>1</v>
      </c>
    </row>
    <row r="63" spans="1:55" hidden="1" x14ac:dyDescent="0.25">
      <c r="A63" t="s">
        <v>83</v>
      </c>
      <c r="B63">
        <v>12</v>
      </c>
      <c r="C63">
        <v>17</v>
      </c>
      <c r="D63" t="s">
        <v>91</v>
      </c>
      <c r="E63" t="s">
        <v>50</v>
      </c>
      <c r="F63">
        <v>10</v>
      </c>
      <c r="G63" t="str">
        <f>IF(Table1[[#This Row],[Ethanol Day]]&lt;9,"Early",IF(Table1[[#This Row],[Ethanol Day]]&gt;16,"Late","mid"))</f>
        <v>mid</v>
      </c>
      <c r="H63" t="s">
        <v>54</v>
      </c>
      <c r="I63" t="s">
        <v>52</v>
      </c>
      <c r="J63">
        <v>199</v>
      </c>
      <c r="K63">
        <v>3.0737847222222223</v>
      </c>
      <c r="L63">
        <v>36.371281104094443</v>
      </c>
      <c r="M63">
        <v>4.4922222222222219</v>
      </c>
      <c r="N63">
        <v>46.183444773826132</v>
      </c>
      <c r="O63">
        <v>4.1213888888888892</v>
      </c>
      <c r="P63">
        <v>42.293213924074685</v>
      </c>
      <c r="Q63">
        <v>1.7927777777777776</v>
      </c>
      <c r="R63">
        <v>27.31351200708086</v>
      </c>
      <c r="S63">
        <v>1.8887499999999999</v>
      </c>
      <c r="T63">
        <v>26.463092458606269</v>
      </c>
      <c r="U63">
        <v>1.4105453196346784</v>
      </c>
      <c r="V63">
        <v>0.32134471469786824</v>
      </c>
      <c r="W63">
        <v>4.4922222222222219</v>
      </c>
      <c r="X63">
        <v>3</v>
      </c>
      <c r="Y63">
        <v>4.1213888888888892</v>
      </c>
      <c r="Z63">
        <v>25</v>
      </c>
      <c r="AA63">
        <v>1.7927777777777776</v>
      </c>
      <c r="AB63">
        <v>91</v>
      </c>
      <c r="AC63">
        <v>1.8887499999999999</v>
      </c>
      <c r="AD63">
        <v>78</v>
      </c>
      <c r="AE63">
        <v>1.1430524002796747E-3</v>
      </c>
      <c r="AF63">
        <v>-0.4645927419278334</v>
      </c>
      <c r="AG63">
        <v>1.1430524002796747E-3</v>
      </c>
      <c r="AH63">
        <v>-0.46459274192783329</v>
      </c>
      <c r="AI63">
        <v>3.5139392310419734E-10</v>
      </c>
      <c r="AJ63">
        <v>-0.76073480230530999</v>
      </c>
      <c r="AK63">
        <f>Table1[[#This Row],[ratesVscumSumLicks_pVal]]-Table1[[#This Row],[normRatesVscumSumLicks_pVal]]</f>
        <v>-5.2732764050255514E-24</v>
      </c>
      <c r="AL63">
        <f>Table1[[#This Row],[ratesVscumSumLicks_pearsonR]]-Table1[[#This Row],[normRatesVscumSumLicks_pearsonR]]</f>
        <v>0</v>
      </c>
      <c r="AM63">
        <v>3.5139392310420261E-10</v>
      </c>
      <c r="AN63">
        <v>-0.76073480230530977</v>
      </c>
      <c r="AO63">
        <v>7.1322091497322206E-4</v>
      </c>
      <c r="AP63">
        <v>-0.49104236942512902</v>
      </c>
      <c r="AQ63">
        <v>1.3334201169867763E-9</v>
      </c>
      <c r="AR63">
        <v>-0.76635404495099024</v>
      </c>
      <c r="AT63" s="10">
        <v>36.371281104094443</v>
      </c>
      <c r="AU63" s="10">
        <v>2.8427252916814485</v>
      </c>
      <c r="AV63" s="10">
        <v>2.8111198825420979E-2</v>
      </c>
      <c r="AW63" s="10">
        <f>1/Table1[[#This Row],[Avg MeanISIinBurst]]</f>
        <v>35.573011532176253</v>
      </c>
      <c r="AX63" s="10">
        <v>123.2473827711855</v>
      </c>
      <c r="AY63" s="10">
        <v>5.8285282814774721E-2</v>
      </c>
      <c r="AZ63" s="10">
        <v>114.38543702973799</v>
      </c>
      <c r="BA63" s="10">
        <v>0.42893939393939373</v>
      </c>
      <c r="BB63" s="10" t="b">
        <v>1</v>
      </c>
      <c r="BC63" s="10" t="b">
        <v>1</v>
      </c>
    </row>
    <row r="64" spans="1:55" hidden="1" x14ac:dyDescent="0.25">
      <c r="A64" t="s">
        <v>92</v>
      </c>
      <c r="B64">
        <v>13</v>
      </c>
      <c r="C64">
        <v>4</v>
      </c>
      <c r="D64" t="s">
        <v>79</v>
      </c>
      <c r="E64" t="s">
        <v>50</v>
      </c>
      <c r="F64">
        <v>22</v>
      </c>
      <c r="G64" t="str">
        <f>IF(Table1[[#This Row],[Ethanol Day]]&lt;9,"Early",IF(Table1[[#This Row],[Ethanol Day]]&gt;16,"Late","mid"))</f>
        <v>Late</v>
      </c>
      <c r="H64" t="s">
        <v>54</v>
      </c>
      <c r="I64" t="s">
        <v>51</v>
      </c>
      <c r="J64">
        <v>889</v>
      </c>
      <c r="K64">
        <v>2.1977777777777776</v>
      </c>
      <c r="L64">
        <v>35.573122249789662</v>
      </c>
      <c r="M64">
        <v>3.7877777777777779</v>
      </c>
      <c r="N64">
        <v>52.540499631225842</v>
      </c>
      <c r="O64">
        <v>2.1055555555555556</v>
      </c>
      <c r="P64">
        <v>36.289505143359136</v>
      </c>
      <c r="Q64">
        <v>1.3797222222222221</v>
      </c>
      <c r="R64">
        <v>25.799185392532319</v>
      </c>
      <c r="S64">
        <v>1.5180555555555555</v>
      </c>
      <c r="T64">
        <v>34.852045392963241</v>
      </c>
      <c r="U64">
        <v>1.8388757594025988</v>
      </c>
      <c r="V64">
        <v>0.35821502642745473</v>
      </c>
      <c r="W64">
        <v>3.7877777777777779</v>
      </c>
      <c r="X64">
        <v>314</v>
      </c>
      <c r="Y64">
        <v>2.1055555555555556</v>
      </c>
      <c r="Z64">
        <v>163</v>
      </c>
      <c r="AA64">
        <v>1.3797222222222221</v>
      </c>
      <c r="AB64">
        <v>263</v>
      </c>
      <c r="AC64">
        <v>1.5180555555555555</v>
      </c>
      <c r="AD64">
        <v>69</v>
      </c>
      <c r="AE64">
        <v>0.60636334862910446</v>
      </c>
      <c r="AF64">
        <v>7.7124742960319348E-2</v>
      </c>
      <c r="AG64">
        <v>0.60636334862910446</v>
      </c>
      <c r="AH64">
        <v>7.7124742960319292E-2</v>
      </c>
      <c r="AI64">
        <v>3.152344660625701E-8</v>
      </c>
      <c r="AJ64">
        <v>-0.69962855917554267</v>
      </c>
      <c r="AK64">
        <f>Table1[[#This Row],[ratesVscumSumLicks_pVal]]-Table1[[#This Row],[normRatesVscumSumLicks_pVal]]</f>
        <v>0</v>
      </c>
      <c r="AL64">
        <f>Table1[[#This Row],[ratesVscumSumLicks_pearsonR]]-Table1[[#This Row],[normRatesVscumSumLicks_pearsonR]]</f>
        <v>0</v>
      </c>
      <c r="AM64">
        <v>3.152344660625701E-8</v>
      </c>
      <c r="AN64">
        <v>-0.69962855917554267</v>
      </c>
      <c r="AO64">
        <v>0.52214995099644113</v>
      </c>
      <c r="AP64">
        <v>-0.1056371725635598</v>
      </c>
      <c r="AQ64">
        <v>1.0743019077864482E-3</v>
      </c>
      <c r="AR64">
        <v>-0.50387793860346386</v>
      </c>
      <c r="AT64" s="10">
        <v>35.573122249789662</v>
      </c>
      <c r="AU64" s="10">
        <v>3.0233289752416863</v>
      </c>
      <c r="AV64" s="10">
        <v>2.7206218591484976E-2</v>
      </c>
      <c r="AW64" s="10">
        <f>1/Table1[[#This Row],[Avg MeanISIinBurst]]</f>
        <v>36.756302484204134</v>
      </c>
      <c r="AX64" s="10">
        <v>96.770171576020388</v>
      </c>
      <c r="AY64" s="10">
        <v>6.4032718905175062E-2</v>
      </c>
      <c r="AZ64" s="10">
        <v>108.39885968272505</v>
      </c>
      <c r="BA64" s="10">
        <v>0.2648717948717948</v>
      </c>
      <c r="BB64" s="10" t="b">
        <v>1</v>
      </c>
      <c r="BC64" s="10" t="b">
        <v>1</v>
      </c>
    </row>
    <row r="65" spans="1:55" hidden="1" x14ac:dyDescent="0.25">
      <c r="A65" t="s">
        <v>68</v>
      </c>
      <c r="B65">
        <v>6</v>
      </c>
      <c r="C65">
        <v>2</v>
      </c>
      <c r="D65" t="s">
        <v>69</v>
      </c>
      <c r="E65" t="s">
        <v>50</v>
      </c>
      <c r="F65">
        <v>22</v>
      </c>
      <c r="G65" t="str">
        <f>IF(Table1[[#This Row],[Ethanol Day]]&lt;9,"Early",IF(Table1[[#This Row],[Ethanol Day]]&gt;16,"Late","mid"))</f>
        <v>Late</v>
      </c>
      <c r="H65" t="s">
        <v>51</v>
      </c>
      <c r="I65" t="s">
        <v>60</v>
      </c>
      <c r="J65">
        <v>778</v>
      </c>
      <c r="K65" s="1">
        <v>0.83341856060606057</v>
      </c>
      <c r="L65">
        <v>16.852333004467891</v>
      </c>
      <c r="M65">
        <v>1.3108333333333333</v>
      </c>
      <c r="N65">
        <v>22.607994253113898</v>
      </c>
      <c r="O65">
        <v>0.78555555555555567</v>
      </c>
      <c r="P65">
        <v>16.365994546142151</v>
      </c>
      <c r="Q65">
        <v>0.59819444444444447</v>
      </c>
      <c r="R65">
        <v>13.041711313927458</v>
      </c>
      <c r="S65">
        <v>0.63909090909090915</v>
      </c>
      <c r="T65">
        <v>15.076080097143006</v>
      </c>
      <c r="U65">
        <v>1.483735417389245</v>
      </c>
      <c r="V65">
        <v>1.1873987156000652</v>
      </c>
      <c r="W65">
        <v>1.3108333333333333</v>
      </c>
      <c r="X65">
        <v>91</v>
      </c>
      <c r="Y65">
        <v>0.78555555555555567</v>
      </c>
      <c r="Z65">
        <v>121</v>
      </c>
      <c r="AA65">
        <v>0.59819444444444447</v>
      </c>
      <c r="AB65">
        <v>171</v>
      </c>
      <c r="AC65">
        <v>0.63909090909090915</v>
      </c>
      <c r="AD65">
        <v>210</v>
      </c>
      <c r="AE65">
        <v>0.23917728759353052</v>
      </c>
      <c r="AF65">
        <v>-0.17316939973779499</v>
      </c>
      <c r="AG65">
        <v>0.23917728759353052</v>
      </c>
      <c r="AH65">
        <v>-0.17316939973779499</v>
      </c>
      <c r="AI65">
        <v>5.9401555750624618E-4</v>
      </c>
      <c r="AJ65">
        <v>-0.4777964595830303</v>
      </c>
      <c r="AK65">
        <f>Table1[[#This Row],[ratesVscumSumLicks_pVal]]-Table1[[#This Row],[normRatesVscumSumLicks_pVal]]</f>
        <v>1.4094628242311558E-18</v>
      </c>
      <c r="AL65">
        <f>Table1[[#This Row],[ratesVscumSumLicks_pearsonR]]-Table1[[#This Row],[normRatesVscumSumLicks_pearsonR]]</f>
        <v>0</v>
      </c>
      <c r="AM65">
        <v>5.9401555750624477E-4</v>
      </c>
      <c r="AN65">
        <v>-0.47779645958303041</v>
      </c>
      <c r="AO65">
        <v>0.75648954511929212</v>
      </c>
      <c r="AP65">
        <v>4.6458430237241104E-2</v>
      </c>
      <c r="AQ65">
        <v>4.2327434904413701E-2</v>
      </c>
      <c r="AR65">
        <v>-0.29741758778951222</v>
      </c>
      <c r="AT65" s="10">
        <v>16.852333004467891</v>
      </c>
      <c r="AU65" s="10">
        <v>2.8156602138852973</v>
      </c>
      <c r="AV65" s="10">
        <v>2.5099035503813597E-2</v>
      </c>
      <c r="AW65" s="10">
        <f>1/Table1[[#This Row],[Avg MeanISIinBurst]]</f>
        <v>39.842168431056166</v>
      </c>
      <c r="AX65" s="10">
        <v>100.82357711647775</v>
      </c>
      <c r="AY65" s="10">
        <v>4.7476112202593873E-2</v>
      </c>
      <c r="AZ65" s="10">
        <v>143.98926651937893</v>
      </c>
      <c r="BA65" s="10">
        <v>6.0141843971631199E-2</v>
      </c>
      <c r="BB65" s="10" t="b">
        <v>1</v>
      </c>
      <c r="BC65" s="10" t="b">
        <v>1</v>
      </c>
    </row>
    <row r="66" spans="1:55" hidden="1" x14ac:dyDescent="0.25">
      <c r="A66" t="s">
        <v>92</v>
      </c>
      <c r="B66">
        <v>13</v>
      </c>
      <c r="C66">
        <v>8</v>
      </c>
      <c r="D66" t="s">
        <v>80</v>
      </c>
      <c r="E66" t="s">
        <v>50</v>
      </c>
      <c r="F66">
        <v>22</v>
      </c>
      <c r="G66" t="str">
        <f>IF(Table1[[#This Row],[Ethanol Day]]&lt;9,"Early",IF(Table1[[#This Row],[Ethanol Day]]&gt;16,"Late","mid"))</f>
        <v>Late</v>
      </c>
      <c r="H66" t="s">
        <v>54</v>
      </c>
      <c r="I66" t="s">
        <v>52</v>
      </c>
      <c r="J66">
        <v>889</v>
      </c>
      <c r="K66">
        <v>0.70465277777777779</v>
      </c>
      <c r="L66">
        <v>11.286556544020275</v>
      </c>
      <c r="M66">
        <v>0.81944444444444431</v>
      </c>
      <c r="N66">
        <v>11.803256946931349</v>
      </c>
      <c r="O66">
        <v>0.81638888888888894</v>
      </c>
      <c r="P66">
        <v>13.793362119611801</v>
      </c>
      <c r="Q66">
        <v>0.63083333333333336</v>
      </c>
      <c r="R66">
        <v>8.6906519808881644</v>
      </c>
      <c r="S66">
        <v>0.55194444444444446</v>
      </c>
      <c r="T66">
        <v>10.811982364748788</v>
      </c>
      <c r="U66">
        <v>1.1696033317768477</v>
      </c>
      <c r="V66">
        <v>1.3791112637362639</v>
      </c>
      <c r="W66">
        <v>0.81944444444444431</v>
      </c>
      <c r="X66">
        <v>314</v>
      </c>
      <c r="Y66">
        <v>0.81638888888888894</v>
      </c>
      <c r="Z66">
        <v>163</v>
      </c>
      <c r="AA66">
        <v>0.63083333333333336</v>
      </c>
      <c r="AB66">
        <v>263</v>
      </c>
      <c r="AC66">
        <v>0.55194444444444446</v>
      </c>
      <c r="AD66">
        <v>69</v>
      </c>
      <c r="AE66">
        <v>0.77107684647166574</v>
      </c>
      <c r="AF66">
        <v>4.3595590341580406E-2</v>
      </c>
      <c r="AG66">
        <v>0.77107684647166574</v>
      </c>
      <c r="AH66">
        <v>4.3595590341580399E-2</v>
      </c>
      <c r="AI66">
        <v>4.0367857596973017E-9</v>
      </c>
      <c r="AJ66">
        <v>-0.72961123032611752</v>
      </c>
      <c r="AK66">
        <f>Table1[[#This Row],[ratesVscumSumLicks_pVal]]-Table1[[#This Row],[normRatesVscumSumLicks_pVal]]</f>
        <v>0</v>
      </c>
      <c r="AL66">
        <f>Table1[[#This Row],[ratesVscumSumLicks_pearsonR]]-Table1[[#This Row],[normRatesVscumSumLicks_pearsonR]]</f>
        <v>0</v>
      </c>
      <c r="AM66">
        <v>4.0367857596973017E-9</v>
      </c>
      <c r="AN66">
        <v>-0.72961123032611752</v>
      </c>
      <c r="AO66">
        <v>0.19253673481876166</v>
      </c>
      <c r="AP66">
        <v>0.1978975301673136</v>
      </c>
      <c r="AQ66">
        <v>7.6465930617061126E-2</v>
      </c>
      <c r="AR66">
        <v>-0.26678774899204555</v>
      </c>
      <c r="AT66" s="10">
        <v>11.286556544020275</v>
      </c>
      <c r="AU66" s="10">
        <v>2.1570922095840213</v>
      </c>
      <c r="AV66" s="10">
        <v>2.5058279666265917E-2</v>
      </c>
      <c r="AW66" s="10">
        <f>1/Table1[[#This Row],[Avg MeanISIinBurst]]</f>
        <v>39.906969405654173</v>
      </c>
      <c r="AX66" s="10">
        <v>86.218423716330236</v>
      </c>
      <c r="AY66" s="10">
        <v>3.0851768737556132E-2</v>
      </c>
      <c r="AZ66" s="10">
        <v>144.35665510899213</v>
      </c>
      <c r="BA66" s="10">
        <v>3.8592592592592595E-2</v>
      </c>
      <c r="BB66" s="10" t="b">
        <v>1</v>
      </c>
      <c r="BC66" s="10" t="b">
        <v>1</v>
      </c>
    </row>
    <row r="67" spans="1:55" hidden="1" x14ac:dyDescent="0.25">
      <c r="A67" t="s">
        <v>92</v>
      </c>
      <c r="B67">
        <v>13</v>
      </c>
      <c r="C67">
        <v>9</v>
      </c>
      <c r="D67" t="s">
        <v>85</v>
      </c>
      <c r="E67" t="s">
        <v>50</v>
      </c>
      <c r="F67">
        <v>22</v>
      </c>
      <c r="G67" t="str">
        <f>IF(Table1[[#This Row],[Ethanol Day]]&lt;9,"Early",IF(Table1[[#This Row],[Ethanol Day]]&gt;16,"Late","mid"))</f>
        <v>Late</v>
      </c>
      <c r="H67" t="s">
        <v>54</v>
      </c>
      <c r="I67" t="s">
        <v>51</v>
      </c>
      <c r="J67">
        <v>889</v>
      </c>
      <c r="K67">
        <v>0.84284722222222219</v>
      </c>
      <c r="L67">
        <v>9.2894620675744122</v>
      </c>
      <c r="M67">
        <v>0.95888888888888868</v>
      </c>
      <c r="N67">
        <v>10.852187394216498</v>
      </c>
      <c r="O67">
        <v>0.81194444444444436</v>
      </c>
      <c r="P67">
        <v>8.4233450598542436</v>
      </c>
      <c r="Q67">
        <v>0.81944444444444453</v>
      </c>
      <c r="R67">
        <v>8.9467190982769527</v>
      </c>
      <c r="S67">
        <v>0.7811111111111112</v>
      </c>
      <c r="T67">
        <v>8.7935307791643069</v>
      </c>
      <c r="U67">
        <v>1.0341334062851855</v>
      </c>
      <c r="V67">
        <v>1.1638540292671127</v>
      </c>
      <c r="W67">
        <v>0.95888888888888868</v>
      </c>
      <c r="X67">
        <v>314</v>
      </c>
      <c r="Y67">
        <v>0.81194444444444436</v>
      </c>
      <c r="Z67">
        <v>163</v>
      </c>
      <c r="AA67">
        <v>0.81944444444444453</v>
      </c>
      <c r="AB67">
        <v>263</v>
      </c>
      <c r="AC67">
        <v>0.7811111111111112</v>
      </c>
      <c r="AD67">
        <v>69</v>
      </c>
      <c r="AE67">
        <v>0.67946209597834928</v>
      </c>
      <c r="AF67">
        <v>-6.1879464055703104E-2</v>
      </c>
      <c r="AG67">
        <v>0.67946209597834928</v>
      </c>
      <c r="AH67">
        <v>-6.1879464055703146E-2</v>
      </c>
      <c r="AI67">
        <v>2.0994645368101325E-6</v>
      </c>
      <c r="AJ67">
        <v>-0.62449777847481069</v>
      </c>
      <c r="AK67">
        <f>Table1[[#This Row],[ratesVscumSumLicks_pVal]]-Table1[[#This Row],[normRatesVscumSumLicks_pVal]]</f>
        <v>-4.7433845046240819E-20</v>
      </c>
      <c r="AL67">
        <f>Table1[[#This Row],[ratesVscumSumLicks_pearsonR]]-Table1[[#This Row],[normRatesVscumSumLicks_pearsonR]]</f>
        <v>0</v>
      </c>
      <c r="AM67">
        <v>2.0994645368101799E-6</v>
      </c>
      <c r="AN67">
        <v>-0.62449777847481025</v>
      </c>
      <c r="AO67">
        <v>0.34276349608440171</v>
      </c>
      <c r="AP67">
        <v>0.14475332073038458</v>
      </c>
      <c r="AQ67">
        <v>9.6115484038498386E-2</v>
      </c>
      <c r="AR67">
        <v>-0.25112608197274339</v>
      </c>
      <c r="AT67" s="10">
        <v>9.2894620675744122</v>
      </c>
      <c r="AU67" s="10">
        <v>2.110589735628436</v>
      </c>
      <c r="AV67" s="10">
        <v>2.6116404675833059E-2</v>
      </c>
      <c r="AW67" s="10">
        <f>1/Table1[[#This Row],[Avg MeanISIinBurst]]</f>
        <v>38.290109699722748</v>
      </c>
      <c r="AX67" s="10">
        <v>73.048590543160131</v>
      </c>
      <c r="AY67" s="10">
        <v>3.0405132582511114E-2</v>
      </c>
      <c r="AZ67" s="10">
        <v>130.69649917363495</v>
      </c>
      <c r="BA67" s="10">
        <v>3.7851851851851873E-2</v>
      </c>
      <c r="BB67" s="10" t="b">
        <v>1</v>
      </c>
      <c r="BC67" s="10" t="b">
        <v>1</v>
      </c>
    </row>
    <row r="68" spans="1:55" hidden="1" x14ac:dyDescent="0.25">
      <c r="A68" t="s">
        <v>92</v>
      </c>
      <c r="B68">
        <v>13</v>
      </c>
      <c r="C68">
        <v>14</v>
      </c>
      <c r="D68" t="s">
        <v>98</v>
      </c>
      <c r="E68" t="s">
        <v>50</v>
      </c>
      <c r="F68">
        <v>22</v>
      </c>
      <c r="G68" t="str">
        <f>IF(Table1[[#This Row],[Ethanol Day]]&lt;9,"Early",IF(Table1[[#This Row],[Ethanol Day]]&gt;16,"Late","mid"))</f>
        <v>Late</v>
      </c>
      <c r="H68" t="s">
        <v>54</v>
      </c>
      <c r="I68" t="s">
        <v>51</v>
      </c>
      <c r="J68">
        <v>889</v>
      </c>
      <c r="K68">
        <v>0.94534722222222223</v>
      </c>
      <c r="L68">
        <v>17.290216012867884</v>
      </c>
      <c r="M68">
        <v>1.211111111111111</v>
      </c>
      <c r="N68">
        <v>16.699868794139135</v>
      </c>
      <c r="O68">
        <v>0.97638888888888886</v>
      </c>
      <c r="P68">
        <v>14.229136801553727</v>
      </c>
      <c r="Q68">
        <v>0.96611111111111114</v>
      </c>
      <c r="R68">
        <v>16.380700468725948</v>
      </c>
      <c r="S68">
        <v>0.62777777777777777</v>
      </c>
      <c r="T68">
        <v>22.581443273061307</v>
      </c>
      <c r="U68">
        <v>1.4201720786201684</v>
      </c>
      <c r="V68">
        <v>1.0284372132373898</v>
      </c>
      <c r="W68">
        <v>1.211111111111111</v>
      </c>
      <c r="X68">
        <v>314</v>
      </c>
      <c r="Y68">
        <v>0.97638888888888886</v>
      </c>
      <c r="Z68">
        <v>163</v>
      </c>
      <c r="AA68">
        <v>0.96611111111111114</v>
      </c>
      <c r="AB68">
        <v>263</v>
      </c>
      <c r="AC68">
        <v>0.62777777777777777</v>
      </c>
      <c r="AD68">
        <v>69</v>
      </c>
      <c r="AE68">
        <v>4.2653022778127627E-3</v>
      </c>
      <c r="AF68">
        <v>0.40943952432436981</v>
      </c>
      <c r="AG68">
        <v>4.2653022778127844E-3</v>
      </c>
      <c r="AH68">
        <v>0.4094395243243697</v>
      </c>
      <c r="AI68">
        <v>3.2638834421023454E-9</v>
      </c>
      <c r="AJ68">
        <v>-0.7325026686539402</v>
      </c>
      <c r="AK68">
        <f>Table1[[#This Row],[ratesVscumSumLicks_pVal]]-Table1[[#This Row],[normRatesVscumSumLicks_pVal]]</f>
        <v>5.9557004103817993E-23</v>
      </c>
      <c r="AL68">
        <f>Table1[[#This Row],[ratesVscumSumLicks_pearsonR]]-Table1[[#This Row],[normRatesVscumSumLicks_pearsonR]]</f>
        <v>0</v>
      </c>
      <c r="AM68">
        <v>3.2638834421022859E-9</v>
      </c>
      <c r="AN68">
        <v>-0.73250266865394043</v>
      </c>
      <c r="AO68">
        <v>0.89678414784718574</v>
      </c>
      <c r="AP68">
        <v>2.0134421245264749E-2</v>
      </c>
      <c r="AQ68">
        <v>9.6966038314166961E-2</v>
      </c>
      <c r="AR68">
        <v>0.25340812739601642</v>
      </c>
      <c r="AT68" s="10">
        <v>17.290216012867884</v>
      </c>
      <c r="AU68" s="10">
        <v>2.3791579390797235</v>
      </c>
      <c r="AV68" s="10">
        <v>2.8610772701391438E-2</v>
      </c>
      <c r="AW68" s="10">
        <f>1/Table1[[#This Row],[Avg MeanISIinBurst]]</f>
        <v>34.951869718337477</v>
      </c>
      <c r="AX68" s="10">
        <v>61.040604720581953</v>
      </c>
      <c r="AY68" s="10">
        <v>4.3547715029029807E-2</v>
      </c>
      <c r="AZ68" s="10">
        <v>96.786471783480295</v>
      </c>
      <c r="BA68" s="10">
        <v>6.78787878787879E-2</v>
      </c>
      <c r="BB68" s="10" t="b">
        <v>1</v>
      </c>
      <c r="BC68" s="10" t="b">
        <v>1</v>
      </c>
    </row>
    <row r="69" spans="1:55" x14ac:dyDescent="0.25">
      <c r="A69" t="s">
        <v>99</v>
      </c>
      <c r="B69">
        <v>14</v>
      </c>
      <c r="C69">
        <v>5</v>
      </c>
      <c r="D69" t="s">
        <v>85</v>
      </c>
      <c r="E69" t="s">
        <v>50</v>
      </c>
      <c r="F69">
        <v>1</v>
      </c>
      <c r="G69" t="str">
        <f>IF(Table1[[#This Row],[Ethanol Day]]&lt;9,"Early",IF(Table1[[#This Row],[Ethanol Day]]&gt;16,"Late","mid"))</f>
        <v>Early</v>
      </c>
      <c r="H69" t="s">
        <v>54</v>
      </c>
      <c r="I69" t="s">
        <v>51</v>
      </c>
      <c r="J69">
        <v>24</v>
      </c>
      <c r="K69">
        <v>0.58250000000000002</v>
      </c>
      <c r="L69">
        <v>28.664603641334619</v>
      </c>
      <c r="M69">
        <v>0.87958333333333327</v>
      </c>
      <c r="N69">
        <v>29.207065130820094</v>
      </c>
      <c r="O69">
        <v>0.5526388888888889</v>
      </c>
      <c r="P69">
        <v>30.675595532686359</v>
      </c>
      <c r="Q69">
        <v>0.41375000000000001</v>
      </c>
      <c r="R69">
        <v>30.101016183528586</v>
      </c>
      <c r="S69">
        <v>0.48402777777777778</v>
      </c>
      <c r="T69">
        <v>24.674737718303412</v>
      </c>
      <c r="U69">
        <v>1.6807155102968268</v>
      </c>
      <c r="V69">
        <v>1.6180884342032202</v>
      </c>
      <c r="W69">
        <v>0.87958333333333327</v>
      </c>
      <c r="X69">
        <v>17</v>
      </c>
      <c r="Y69">
        <v>0.5526388888888889</v>
      </c>
      <c r="Z69">
        <v>6</v>
      </c>
      <c r="AA69">
        <v>0.41375000000000001</v>
      </c>
      <c r="AB69">
        <v>0</v>
      </c>
      <c r="AC69">
        <v>0.48402777777777778</v>
      </c>
      <c r="AD69">
        <v>0</v>
      </c>
      <c r="AE69">
        <v>4.6509707161602909E-2</v>
      </c>
      <c r="AF69">
        <v>0.28879600648114995</v>
      </c>
      <c r="AG69">
        <v>4.6509707161602909E-2</v>
      </c>
      <c r="AH69">
        <v>0.28879600648114984</v>
      </c>
      <c r="AI69">
        <v>2.4645739550079724E-8</v>
      </c>
      <c r="AJ69">
        <v>-0.70342342772874222</v>
      </c>
      <c r="AK69">
        <f>Table1[[#This Row],[ratesVscumSumLicks_pVal]]-Table1[[#This Row],[normRatesVscumSumLicks_pVal]]</f>
        <v>-1.1580528575742387E-22</v>
      </c>
      <c r="AL69">
        <f>Table1[[#This Row],[ratesVscumSumLicks_pearsonR]]-Table1[[#This Row],[normRatesVscumSumLicks_pearsonR]]</f>
        <v>0</v>
      </c>
      <c r="AM69">
        <v>2.4645739550079839E-8</v>
      </c>
      <c r="AN69">
        <v>-0.70342342772874211</v>
      </c>
      <c r="AO69">
        <v>0.37353783473068802</v>
      </c>
      <c r="AP69">
        <v>0.1374714297357858</v>
      </c>
      <c r="AQ69">
        <v>0.78422762841096838</v>
      </c>
      <c r="AR69">
        <v>4.2483394948753431E-2</v>
      </c>
      <c r="AT69" s="10">
        <v>28.664603641334619</v>
      </c>
      <c r="AU69" s="10">
        <v>3.2059406741849781</v>
      </c>
      <c r="AV69" s="10">
        <v>2.4016833462472697E-2</v>
      </c>
      <c r="AW69" s="10">
        <f>1/Table1[[#This Row],[Avg MeanISIinBurst]]</f>
        <v>41.63746238914225</v>
      </c>
      <c r="AX69" s="10">
        <v>116.32132514209047</v>
      </c>
      <c r="AY69" s="10">
        <v>5.4462587742025476E-2</v>
      </c>
      <c r="AZ69" s="10">
        <v>109.59302806454539</v>
      </c>
      <c r="BA69" s="10">
        <v>5.1287878787878771E-2</v>
      </c>
      <c r="BB69" s="10" t="b">
        <v>1</v>
      </c>
      <c r="BC69" s="10" t="b">
        <v>1</v>
      </c>
    </row>
    <row r="70" spans="1:55" x14ac:dyDescent="0.25">
      <c r="A70" t="s">
        <v>99</v>
      </c>
      <c r="B70">
        <v>14</v>
      </c>
      <c r="C70">
        <v>7</v>
      </c>
      <c r="D70" t="s">
        <v>102</v>
      </c>
      <c r="E70" t="s">
        <v>50</v>
      </c>
      <c r="F70">
        <v>1</v>
      </c>
      <c r="G70" t="str">
        <f>IF(Table1[[#This Row],[Ethanol Day]]&lt;9,"Early",IF(Table1[[#This Row],[Ethanol Day]]&gt;16,"Late","mid"))</f>
        <v>Early</v>
      </c>
      <c r="H70" t="s">
        <v>54</v>
      </c>
      <c r="I70" t="s">
        <v>51</v>
      </c>
      <c r="J70">
        <v>24</v>
      </c>
      <c r="K70">
        <v>0.89076388888888891</v>
      </c>
      <c r="L70">
        <v>16.931170669125873</v>
      </c>
      <c r="M70">
        <v>1.1377777777777778</v>
      </c>
      <c r="N70">
        <v>19.543254623207361</v>
      </c>
      <c r="O70">
        <v>0.67555555555555558</v>
      </c>
      <c r="P70">
        <v>14.535945702235912</v>
      </c>
      <c r="Q70">
        <v>0.82444444444444454</v>
      </c>
      <c r="R70">
        <v>15.277960687232856</v>
      </c>
      <c r="S70">
        <v>0.92527777777777764</v>
      </c>
      <c r="T70">
        <v>18.735561204625835</v>
      </c>
      <c r="U70">
        <v>1.315198842239476</v>
      </c>
      <c r="V70">
        <v>1.155613595447696</v>
      </c>
      <c r="W70">
        <v>1.1377777777777778</v>
      </c>
      <c r="X70">
        <v>17</v>
      </c>
      <c r="Y70">
        <v>0.67555555555555558</v>
      </c>
      <c r="Z70">
        <v>6</v>
      </c>
      <c r="AA70">
        <v>0.82444444444444454</v>
      </c>
      <c r="AB70">
        <v>0</v>
      </c>
      <c r="AC70">
        <v>0.92527777777777764</v>
      </c>
      <c r="AD70">
        <v>0</v>
      </c>
      <c r="AE70">
        <v>0.45531754320139284</v>
      </c>
      <c r="AF70">
        <v>0.11033825723297667</v>
      </c>
      <c r="AG70">
        <v>0.45531754320139284</v>
      </c>
      <c r="AH70">
        <v>0.11033825723297665</v>
      </c>
      <c r="AI70">
        <v>1.0106630436242806E-3</v>
      </c>
      <c r="AJ70">
        <v>-0.45976104498610593</v>
      </c>
      <c r="AK70">
        <f>Table1[[#This Row],[ratesVscumSumLicks_pVal]]-Table1[[#This Row],[normRatesVscumSumLicks_pVal]]</f>
        <v>-4.1199682554449168E-18</v>
      </c>
      <c r="AL70">
        <f>Table1[[#This Row],[ratesVscumSumLicks_pearsonR]]-Table1[[#This Row],[normRatesVscumSumLicks_pearsonR]]</f>
        <v>0</v>
      </c>
      <c r="AM70">
        <v>1.0106630436242847E-3</v>
      </c>
      <c r="AN70">
        <v>-0.45976104498610582</v>
      </c>
      <c r="AO70">
        <v>0.85161735176518205</v>
      </c>
      <c r="AP70">
        <v>-2.8354587547864754E-2</v>
      </c>
      <c r="AQ70">
        <v>0.13590302387513331</v>
      </c>
      <c r="AR70">
        <v>-0.22322706755179972</v>
      </c>
      <c r="AT70" s="10">
        <v>16.931170669125873</v>
      </c>
      <c r="AU70" s="10">
        <v>2.467945406032102</v>
      </c>
      <c r="AV70" s="10">
        <v>2.4928407183706286E-2</v>
      </c>
      <c r="AW70" s="10">
        <f>1/Table1[[#This Row],[Avg MeanISIinBurst]]</f>
        <v>40.114877482169028</v>
      </c>
      <c r="AX70" s="10">
        <v>108.23157990282941</v>
      </c>
      <c r="AY70" s="10">
        <v>3.8251870211861036E-2</v>
      </c>
      <c r="AZ70" s="10">
        <v>132.74995615354106</v>
      </c>
      <c r="BA70" s="10">
        <v>6.2898550724637681E-2</v>
      </c>
      <c r="BB70" s="10" t="b">
        <v>1</v>
      </c>
      <c r="BC70" s="10" t="b">
        <v>1</v>
      </c>
    </row>
    <row r="71" spans="1:55" hidden="1" x14ac:dyDescent="0.25">
      <c r="A71" t="s">
        <v>68</v>
      </c>
      <c r="B71">
        <v>6</v>
      </c>
      <c r="C71">
        <v>14</v>
      </c>
      <c r="D71" t="s">
        <v>74</v>
      </c>
      <c r="E71" t="s">
        <v>50</v>
      </c>
      <c r="F71">
        <v>22</v>
      </c>
      <c r="G71" t="str">
        <f>IF(Table1[[#This Row],[Ethanol Day]]&lt;9,"Early",IF(Table1[[#This Row],[Ethanol Day]]&gt;16,"Late","mid"))</f>
        <v>Late</v>
      </c>
      <c r="H71" t="s">
        <v>51</v>
      </c>
      <c r="I71" t="s">
        <v>51</v>
      </c>
      <c r="J71">
        <v>778</v>
      </c>
      <c r="K71" s="1">
        <v>0.8260763888888889</v>
      </c>
      <c r="L71">
        <v>22.652402993415269</v>
      </c>
      <c r="M71">
        <v>1.2472222222222222</v>
      </c>
      <c r="N71">
        <v>26.136748221860216</v>
      </c>
      <c r="O71">
        <v>0.80416666666666659</v>
      </c>
      <c r="P71">
        <v>21.677229721628787</v>
      </c>
      <c r="Q71">
        <v>0.64166666666666661</v>
      </c>
      <c r="R71">
        <v>21.034855275627386</v>
      </c>
      <c r="S71">
        <v>0.61124999999999996</v>
      </c>
      <c r="T71">
        <v>21.849430870161626</v>
      </c>
      <c r="U71">
        <v>1.643707717623401</v>
      </c>
      <c r="V71">
        <v>1.1701187485034719</v>
      </c>
      <c r="W71">
        <v>1.2472222222222222</v>
      </c>
      <c r="X71">
        <v>91</v>
      </c>
      <c r="Y71">
        <v>0.80416666666666659</v>
      </c>
      <c r="Z71">
        <v>121</v>
      </c>
      <c r="AA71">
        <v>0.64166666666666661</v>
      </c>
      <c r="AB71">
        <v>171</v>
      </c>
      <c r="AC71">
        <v>0.61124999999999996</v>
      </c>
      <c r="AD71">
        <v>210</v>
      </c>
      <c r="AE71">
        <v>0.75477438673873187</v>
      </c>
      <c r="AF71">
        <v>-4.6279623455725317E-2</v>
      </c>
      <c r="AG71">
        <v>0.75477438673873187</v>
      </c>
      <c r="AH71">
        <v>-4.6279623455725394E-2</v>
      </c>
      <c r="AI71">
        <v>1.7792245290982147E-6</v>
      </c>
      <c r="AJ71">
        <v>-0.62788685574701808</v>
      </c>
      <c r="AK71">
        <f>Table1[[#This Row],[ratesVscumSumLicks_pVal]]-Table1[[#This Row],[normRatesVscumSumLicks_pVal]]</f>
        <v>9.952637130238029E-21</v>
      </c>
      <c r="AL71">
        <f>Table1[[#This Row],[ratesVscumSumLicks_pearsonR]]-Table1[[#This Row],[normRatesVscumSumLicks_pearsonR]]</f>
        <v>0</v>
      </c>
      <c r="AM71">
        <v>1.7792245290982048E-6</v>
      </c>
      <c r="AN71">
        <v>-0.62788685574701819</v>
      </c>
      <c r="AO71">
        <v>0.89951827040066168</v>
      </c>
      <c r="AP71">
        <v>-1.9366430928247115E-2</v>
      </c>
      <c r="AQ71">
        <v>6.4815794216517647E-2</v>
      </c>
      <c r="AR71">
        <v>-0.27763737203350908</v>
      </c>
      <c r="AT71" s="10">
        <v>22.652402993415269</v>
      </c>
      <c r="AU71" s="10">
        <v>2.3981679826822573</v>
      </c>
      <c r="AV71" s="10">
        <v>3.1164935758457999E-2</v>
      </c>
      <c r="AW71" s="10">
        <f>1/Table1[[#This Row],[Avg MeanISIinBurst]]</f>
        <v>32.087343537315178</v>
      </c>
      <c r="AX71" s="10">
        <v>53.143970354263075</v>
      </c>
      <c r="AY71" s="10">
        <v>4.6345668397248393E-2</v>
      </c>
      <c r="AZ71" s="10">
        <v>80.296184188402322</v>
      </c>
      <c r="BA71" s="10">
        <v>8.1703703703703737E-2</v>
      </c>
      <c r="BB71" s="10" t="b">
        <v>1</v>
      </c>
      <c r="BC71" s="10" t="b">
        <v>1</v>
      </c>
    </row>
    <row r="72" spans="1:55" hidden="1" x14ac:dyDescent="0.25">
      <c r="A72" t="s">
        <v>75</v>
      </c>
      <c r="B72">
        <v>9</v>
      </c>
      <c r="C72">
        <v>1</v>
      </c>
      <c r="D72" t="s">
        <v>49</v>
      </c>
      <c r="E72" t="s">
        <v>50</v>
      </c>
      <c r="F72">
        <v>21</v>
      </c>
      <c r="G72" t="str">
        <f>IF(Table1[[#This Row],[Ethanol Day]]&lt;9,"Early",IF(Table1[[#This Row],[Ethanol Day]]&gt;16,"Late","mid"))</f>
        <v>Late</v>
      </c>
      <c r="H72" t="s">
        <v>51</v>
      </c>
      <c r="I72" t="s">
        <v>60</v>
      </c>
      <c r="J72">
        <v>880</v>
      </c>
      <c r="K72" s="1">
        <v>0.34635416666666663</v>
      </c>
      <c r="L72">
        <v>17.256203389757548</v>
      </c>
      <c r="M72">
        <v>0.55583333333333329</v>
      </c>
      <c r="N72">
        <v>26.122620712706574</v>
      </c>
      <c r="O72">
        <v>0.33708333333333335</v>
      </c>
      <c r="P72">
        <v>14.934372054816798</v>
      </c>
      <c r="Q72">
        <v>0.30083333333333329</v>
      </c>
      <c r="R72">
        <v>10.531147300315565</v>
      </c>
      <c r="S72">
        <v>0.19166666666666668</v>
      </c>
      <c r="T72">
        <v>13.815580286168522</v>
      </c>
      <c r="U72">
        <v>1.908670843146083</v>
      </c>
      <c r="V72">
        <v>2.3461786675267233</v>
      </c>
      <c r="W72">
        <v>0.55583333333333329</v>
      </c>
      <c r="X72">
        <v>213</v>
      </c>
      <c r="Y72">
        <v>0.33708333333333335</v>
      </c>
      <c r="Z72">
        <v>170</v>
      </c>
      <c r="AA72">
        <v>0.30083333333333329</v>
      </c>
      <c r="AB72">
        <v>303</v>
      </c>
      <c r="AC72">
        <v>0.19166666666666668</v>
      </c>
      <c r="AD72">
        <v>64</v>
      </c>
      <c r="AE72">
        <v>0.88340801552556292</v>
      </c>
      <c r="AF72">
        <v>-2.4269016410455889E-2</v>
      </c>
      <c r="AG72">
        <v>0.88340801552556292</v>
      </c>
      <c r="AH72">
        <v>-2.426901641045584E-2</v>
      </c>
      <c r="AI72">
        <v>4.8805773294007933E-7</v>
      </c>
      <c r="AJ72">
        <v>-0.65305238923481257</v>
      </c>
      <c r="AK72">
        <f>Table1[[#This Row],[ratesVscumSumLicks_pVal]]-Table1[[#This Row],[normRatesVscumSumLicks_pVal]]</f>
        <v>7.1997800516615529E-21</v>
      </c>
      <c r="AL72">
        <f>Table1[[#This Row],[ratesVscumSumLicks_pearsonR]]-Table1[[#This Row],[normRatesVscumSumLicks_pearsonR]]</f>
        <v>0</v>
      </c>
      <c r="AM72">
        <v>4.8805773294007213E-7</v>
      </c>
      <c r="AN72">
        <v>-0.65305238923481279</v>
      </c>
      <c r="AO72">
        <v>0.90443878852426307</v>
      </c>
      <c r="AP72">
        <v>-2.0739126623801347E-2</v>
      </c>
      <c r="AQ72">
        <v>1.9905388897799111E-4</v>
      </c>
      <c r="AR72">
        <v>-0.58159790097930775</v>
      </c>
      <c r="AT72" s="10">
        <v>17.256203389757548</v>
      </c>
      <c r="AU72" s="10">
        <v>2.856557387401041</v>
      </c>
      <c r="AV72" s="10">
        <v>2.2153506314015796E-2</v>
      </c>
      <c r="AW72" s="10">
        <f>1/Table1[[#This Row],[Avg MeanISIinBurst]]</f>
        <v>45.139581329720833</v>
      </c>
      <c r="AX72" s="10">
        <v>148.19450589455707</v>
      </c>
      <c r="AY72" s="10">
        <v>5.0566233669979303E-2</v>
      </c>
      <c r="AZ72" s="10">
        <v>167.73755583911793</v>
      </c>
      <c r="BA72" s="10">
        <v>2.7499999999999993E-2</v>
      </c>
      <c r="BB72" s="10" t="b">
        <v>1</v>
      </c>
      <c r="BC72" s="10" t="b">
        <v>1</v>
      </c>
    </row>
    <row r="73" spans="1:55" x14ac:dyDescent="0.25">
      <c r="A73" t="s">
        <v>111</v>
      </c>
      <c r="B73">
        <v>17</v>
      </c>
      <c r="C73">
        <v>1</v>
      </c>
      <c r="D73" t="s">
        <v>78</v>
      </c>
      <c r="E73" t="s">
        <v>50</v>
      </c>
      <c r="F73">
        <v>1</v>
      </c>
      <c r="G73" t="str">
        <f>IF(Table1[[#This Row],[Ethanol Day]]&lt;9,"Early",IF(Table1[[#This Row],[Ethanol Day]]&gt;16,"Late","mid"))</f>
        <v>Early</v>
      </c>
      <c r="H73" t="s">
        <v>54</v>
      </c>
      <c r="I73" t="s">
        <v>51</v>
      </c>
      <c r="J73">
        <v>371</v>
      </c>
      <c r="K73">
        <v>1.1074652777777778</v>
      </c>
      <c r="L73">
        <v>25.021818292405896</v>
      </c>
      <c r="M73">
        <v>1.474722222222222</v>
      </c>
      <c r="N73">
        <v>28.987544968032839</v>
      </c>
      <c r="O73">
        <v>1.2606944444444443</v>
      </c>
      <c r="P73">
        <v>27.618967350958577</v>
      </c>
      <c r="Q73">
        <v>0.92249999999999999</v>
      </c>
      <c r="R73">
        <v>22.727442649815131</v>
      </c>
      <c r="S73">
        <v>0.77194444444444443</v>
      </c>
      <c r="T73">
        <v>19.619056954571068</v>
      </c>
      <c r="U73">
        <v>1.4567299823436277</v>
      </c>
      <c r="V73">
        <v>0.86765410631603934</v>
      </c>
      <c r="W73">
        <v>1.474722222222222</v>
      </c>
      <c r="X73">
        <v>15</v>
      </c>
      <c r="Y73">
        <v>1.2606944444444443</v>
      </c>
      <c r="Z73">
        <v>44</v>
      </c>
      <c r="AA73">
        <v>0.92249999999999999</v>
      </c>
      <c r="AB73">
        <v>99</v>
      </c>
      <c r="AC73">
        <v>0.77194444444444443</v>
      </c>
      <c r="AD73">
        <v>140</v>
      </c>
      <c r="AE73">
        <v>7.316078522333351E-2</v>
      </c>
      <c r="AF73">
        <v>-0.2638166210076256</v>
      </c>
      <c r="AG73">
        <v>7.316078522333351E-2</v>
      </c>
      <c r="AH73">
        <v>-0.26381662100762548</v>
      </c>
      <c r="AI73">
        <v>5.7761502116851853E-8</v>
      </c>
      <c r="AJ73">
        <v>-0.69003585941398171</v>
      </c>
      <c r="AK73">
        <f>Table1[[#This Row],[ratesVscumSumLicks_pVal]]-Table1[[#This Row],[normRatesVscumSumLicks_pVal]]</f>
        <v>0</v>
      </c>
      <c r="AL73">
        <f>Table1[[#This Row],[ratesVscumSumLicks_pearsonR]]-Table1[[#This Row],[normRatesVscumSumLicks_pearsonR]]</f>
        <v>0</v>
      </c>
      <c r="AM73">
        <v>5.7761502116851853E-8</v>
      </c>
      <c r="AN73">
        <v>-0.69003585941398171</v>
      </c>
      <c r="AO73">
        <v>0.67404897187805002</v>
      </c>
      <c r="AP73">
        <v>-6.5217388571073759E-2</v>
      </c>
      <c r="AQ73">
        <v>1.2541219952062312E-4</v>
      </c>
      <c r="AR73">
        <v>-0.5461975040080792</v>
      </c>
      <c r="AT73" s="10">
        <v>25.021818292405896</v>
      </c>
      <c r="AU73" s="10">
        <v>2.6235091755408444</v>
      </c>
      <c r="AV73" s="10">
        <v>2.4366601360390452E-2</v>
      </c>
      <c r="AW73" s="10">
        <f>1/Table1[[#This Row],[Avg MeanISIinBurst]]</f>
        <v>41.039781675320846</v>
      </c>
      <c r="AX73" s="10">
        <v>125.92453117476413</v>
      </c>
      <c r="AY73" s="10">
        <v>4.3359331484270652E-2</v>
      </c>
      <c r="AZ73" s="10">
        <v>138.6797355825681</v>
      </c>
      <c r="BA73" s="10">
        <v>0.11318181818181819</v>
      </c>
      <c r="BB73" s="10" t="b">
        <v>1</v>
      </c>
      <c r="BC73" s="10" t="b">
        <v>1</v>
      </c>
    </row>
    <row r="74" spans="1:55" hidden="1" x14ac:dyDescent="0.25">
      <c r="A74" t="s">
        <v>76</v>
      </c>
      <c r="B74">
        <v>11</v>
      </c>
      <c r="C74">
        <v>1</v>
      </c>
      <c r="D74" t="s">
        <v>77</v>
      </c>
      <c r="E74" t="s">
        <v>50</v>
      </c>
      <c r="F74">
        <v>25</v>
      </c>
      <c r="G74" t="str">
        <f>IF(Table1[[#This Row],[Ethanol Day]]&lt;9,"Early",IF(Table1[[#This Row],[Ethanol Day]]&gt;16,"Late","mid"))</f>
        <v>Late</v>
      </c>
      <c r="H74" t="s">
        <v>51</v>
      </c>
      <c r="I74" t="s">
        <v>52</v>
      </c>
      <c r="J74">
        <v>687</v>
      </c>
      <c r="K74" s="1">
        <v>0.60934027777777766</v>
      </c>
      <c r="L74">
        <v>39.979652338033361</v>
      </c>
      <c r="M74">
        <v>1.0116666666666665</v>
      </c>
      <c r="N74">
        <v>41.967247041112458</v>
      </c>
      <c r="O74">
        <v>0.82944444444444443</v>
      </c>
      <c r="P74">
        <v>40.319128803678048</v>
      </c>
      <c r="Q74">
        <v>0.52916666666666667</v>
      </c>
      <c r="R74">
        <v>38.486531541992143</v>
      </c>
      <c r="S74">
        <v>6.7083333333333384E-2</v>
      </c>
      <c r="T74">
        <v>39.214900604498609</v>
      </c>
      <c r="U74">
        <v>2.4509810892380153</v>
      </c>
      <c r="V74">
        <v>1.0728182934228623</v>
      </c>
      <c r="W74">
        <v>1.0116666666666665</v>
      </c>
      <c r="X74">
        <v>30</v>
      </c>
      <c r="Y74">
        <v>0.82944444444444443</v>
      </c>
      <c r="Z74">
        <v>195</v>
      </c>
      <c r="AA74">
        <v>0.52916666666666667</v>
      </c>
      <c r="AB74">
        <v>198</v>
      </c>
      <c r="AC74">
        <v>6.7083333333333384E-2</v>
      </c>
      <c r="AD74">
        <v>232</v>
      </c>
      <c r="AE74">
        <v>0.40468933071940549</v>
      </c>
      <c r="AF74">
        <v>-0.1288045840028052</v>
      </c>
      <c r="AG74">
        <v>0.40468933071940549</v>
      </c>
      <c r="AH74">
        <v>-0.12880458400280523</v>
      </c>
      <c r="AI74">
        <v>4.7047078142236885E-6</v>
      </c>
      <c r="AJ74">
        <v>-0.6073780635192183</v>
      </c>
      <c r="AK74">
        <f>Table1[[#This Row],[ratesVscumSumLicks_pVal]]-Table1[[#This Row],[normRatesVscumSumLicks_pVal]]</f>
        <v>2.8799120206646212E-20</v>
      </c>
      <c r="AL74">
        <f>Table1[[#This Row],[ratesVscumSumLicks_pearsonR]]-Table1[[#This Row],[normRatesVscumSumLicks_pearsonR]]</f>
        <v>0</v>
      </c>
      <c r="AM74">
        <v>4.7047078142236597E-6</v>
      </c>
      <c r="AN74">
        <v>-0.60737806351921841</v>
      </c>
      <c r="AO74">
        <v>0.26912826269873591</v>
      </c>
      <c r="AP74">
        <v>0.181381776607978</v>
      </c>
      <c r="AQ74">
        <v>0.7741525769865556</v>
      </c>
      <c r="AR74">
        <v>-4.7466817941682025E-2</v>
      </c>
      <c r="AT74" s="10">
        <v>39.979652338033361</v>
      </c>
      <c r="AU74" s="10">
        <v>3.1669463598547085</v>
      </c>
      <c r="AV74" s="10">
        <v>2.3302461778699653E-2</v>
      </c>
      <c r="AW74" s="10">
        <f>1/Table1[[#This Row],[Avg MeanISIinBurst]]</f>
        <v>42.913920833638329</v>
      </c>
      <c r="AX74" s="10">
        <v>175.73397520538211</v>
      </c>
      <c r="AY74" s="10">
        <v>6.0263104214419008E-2</v>
      </c>
      <c r="AZ74" s="10">
        <v>151.34169396844169</v>
      </c>
      <c r="BA74" s="10">
        <v>0.10333333333333335</v>
      </c>
      <c r="BB74" s="10" t="b">
        <v>1</v>
      </c>
      <c r="BC74" s="10" t="b">
        <v>1</v>
      </c>
    </row>
    <row r="75" spans="1:55" x14ac:dyDescent="0.25">
      <c r="A75" t="s">
        <v>111</v>
      </c>
      <c r="B75">
        <v>17</v>
      </c>
      <c r="C75">
        <v>8</v>
      </c>
      <c r="D75" t="s">
        <v>87</v>
      </c>
      <c r="E75" t="s">
        <v>50</v>
      </c>
      <c r="F75">
        <v>1</v>
      </c>
      <c r="G75" t="str">
        <f>IF(Table1[[#This Row],[Ethanol Day]]&lt;9,"Early",IF(Table1[[#This Row],[Ethanol Day]]&gt;16,"Late","mid"))</f>
        <v>Early</v>
      </c>
      <c r="H75" t="s">
        <v>54</v>
      </c>
      <c r="I75" t="s">
        <v>51</v>
      </c>
      <c r="J75">
        <v>371</v>
      </c>
      <c r="K75">
        <v>0.81607638888888889</v>
      </c>
      <c r="L75">
        <v>14.726832889320503</v>
      </c>
      <c r="M75">
        <v>0.99305555555555569</v>
      </c>
      <c r="N75">
        <v>16.683466016311055</v>
      </c>
      <c r="O75">
        <v>0.76694444444444443</v>
      </c>
      <c r="P75">
        <v>13.879341779514268</v>
      </c>
      <c r="Q75">
        <v>0.76680555555555563</v>
      </c>
      <c r="R75">
        <v>13.678455574295169</v>
      </c>
      <c r="S75">
        <v>0.73749999999999993</v>
      </c>
      <c r="T75">
        <v>14.549077515227188</v>
      </c>
      <c r="U75">
        <v>1.07791516819374</v>
      </c>
      <c r="V75">
        <v>1.1969390774711326</v>
      </c>
      <c r="W75">
        <v>0.99305555555555569</v>
      </c>
      <c r="X75">
        <v>15</v>
      </c>
      <c r="Y75">
        <v>0.76694444444444443</v>
      </c>
      <c r="Z75">
        <v>44</v>
      </c>
      <c r="AA75">
        <v>0.76680555555555563</v>
      </c>
      <c r="AB75">
        <v>99</v>
      </c>
      <c r="AC75">
        <v>0.73749999999999993</v>
      </c>
      <c r="AD75">
        <v>140</v>
      </c>
      <c r="AE75">
        <v>0.21385630770637087</v>
      </c>
      <c r="AF75">
        <v>-0.18472372202037285</v>
      </c>
      <c r="AG75">
        <v>0.21385630770637087</v>
      </c>
      <c r="AH75">
        <v>-0.18472372202037282</v>
      </c>
      <c r="AI75">
        <v>6.2967152428315383E-4</v>
      </c>
      <c r="AJ75">
        <v>-0.47586569651837918</v>
      </c>
      <c r="AK75">
        <f>Table1[[#This Row],[ratesVscumSumLicks_pVal]]-Table1[[#This Row],[normRatesVscumSumLicks_pVal]]</f>
        <v>0</v>
      </c>
      <c r="AL75">
        <f>Table1[[#This Row],[ratesVscumSumLicks_pearsonR]]-Table1[[#This Row],[normRatesVscumSumLicks_pearsonR]]</f>
        <v>0</v>
      </c>
      <c r="AM75">
        <v>6.2967152428315383E-4</v>
      </c>
      <c r="AN75">
        <v>-0.47586569651837907</v>
      </c>
      <c r="AO75">
        <v>0.69445383038101838</v>
      </c>
      <c r="AP75">
        <v>-6.0198709926430581E-2</v>
      </c>
      <c r="AQ75">
        <v>0.27011438194411652</v>
      </c>
      <c r="AR75">
        <v>-0.16795063977367974</v>
      </c>
      <c r="AT75" s="10">
        <v>14.726832889320503</v>
      </c>
      <c r="AU75" s="10">
        <v>2.1952355456729089</v>
      </c>
      <c r="AV75" s="10">
        <v>1.968084481768784E-2</v>
      </c>
      <c r="AW75" s="10">
        <f>1/Table1[[#This Row],[Avg MeanISIinBurst]]</f>
        <v>50.810826936721043</v>
      </c>
      <c r="AX75" s="10">
        <v>137.01077496222686</v>
      </c>
      <c r="AY75" s="10">
        <v>2.4473514252417297E-2</v>
      </c>
      <c r="AZ75" s="10">
        <v>219.77376187386031</v>
      </c>
      <c r="BA75" s="10">
        <v>5.5999999999999987E-2</v>
      </c>
      <c r="BB75" s="10" t="b">
        <v>1</v>
      </c>
      <c r="BC75" s="10" t="b">
        <v>1</v>
      </c>
    </row>
    <row r="76" spans="1:55" hidden="1" x14ac:dyDescent="0.25">
      <c r="A76" t="s">
        <v>83</v>
      </c>
      <c r="B76">
        <v>12</v>
      </c>
      <c r="C76">
        <v>16</v>
      </c>
      <c r="D76" t="s">
        <v>90</v>
      </c>
      <c r="E76" t="s">
        <v>50</v>
      </c>
      <c r="F76">
        <v>10</v>
      </c>
      <c r="G76" t="str">
        <f>IF(Table1[[#This Row],[Ethanol Day]]&lt;9,"Early",IF(Table1[[#This Row],[Ethanol Day]]&gt;16,"Late","mid"))</f>
        <v>mid</v>
      </c>
      <c r="H76" t="s">
        <v>51</v>
      </c>
      <c r="I76" t="s">
        <v>52</v>
      </c>
      <c r="J76">
        <v>199</v>
      </c>
      <c r="K76" s="1">
        <v>0.92663194444444452</v>
      </c>
      <c r="L76">
        <v>15.224345812371251</v>
      </c>
      <c r="M76">
        <v>1.3708333333333333</v>
      </c>
      <c r="N76">
        <v>20.855519016299027</v>
      </c>
      <c r="O76">
        <v>0.85166666666666657</v>
      </c>
      <c r="P76">
        <v>13.09292337808458</v>
      </c>
      <c r="Q76">
        <v>0.7368055555555556</v>
      </c>
      <c r="R76">
        <v>14.212805699292671</v>
      </c>
      <c r="S76">
        <v>0.74722222222222212</v>
      </c>
      <c r="T76">
        <v>12.487314090152466</v>
      </c>
      <c r="U76">
        <v>1.4113634993312387</v>
      </c>
      <c r="V76">
        <v>0.98502686192615474</v>
      </c>
      <c r="W76">
        <v>1.3708333333333333</v>
      </c>
      <c r="X76">
        <v>3</v>
      </c>
      <c r="Y76">
        <v>0.85166666666666657</v>
      </c>
      <c r="Z76">
        <v>25</v>
      </c>
      <c r="AA76">
        <v>0.7368055555555556</v>
      </c>
      <c r="AB76">
        <v>91</v>
      </c>
      <c r="AC76">
        <v>0.74722222222222212</v>
      </c>
      <c r="AD76">
        <v>78</v>
      </c>
      <c r="AE76">
        <v>0.118379016195719</v>
      </c>
      <c r="AF76">
        <v>-0.23347771997993538</v>
      </c>
      <c r="AG76">
        <v>0.118379016195719</v>
      </c>
      <c r="AH76">
        <v>-0.23347771997993541</v>
      </c>
      <c r="AI76">
        <v>1.217531064167398E-2</v>
      </c>
      <c r="AJ76">
        <v>-0.35916119111401373</v>
      </c>
      <c r="AK76">
        <f>Table1[[#This Row],[ratesVscumSumLicks_pVal]]-Table1[[#This Row],[normRatesVscumSumLicks_pVal]]</f>
        <v>3.6429192995512949E-17</v>
      </c>
      <c r="AL76">
        <f>Table1[[#This Row],[ratesVscumSumLicks_pearsonR]]-Table1[[#This Row],[normRatesVscumSumLicks_pearsonR]]</f>
        <v>0</v>
      </c>
      <c r="AM76">
        <v>1.2175310641673943E-2</v>
      </c>
      <c r="AN76">
        <v>-0.35916119111401384</v>
      </c>
      <c r="AO76">
        <v>0.25619307153304283</v>
      </c>
      <c r="AP76">
        <v>-0.17699643768581669</v>
      </c>
      <c r="AQ76">
        <v>4.1663544287620306E-2</v>
      </c>
      <c r="AR76">
        <v>-0.31201108635227531</v>
      </c>
      <c r="AT76" s="10">
        <v>15.224345812371251</v>
      </c>
      <c r="AU76" s="10">
        <v>2.2987319230289867</v>
      </c>
      <c r="AV76" s="10">
        <v>2.6337715335222719E-2</v>
      </c>
      <c r="AW76" s="10">
        <f>1/Table1[[#This Row],[Avg MeanISIinBurst]]</f>
        <v>37.968365413329948</v>
      </c>
      <c r="AX76" s="10">
        <v>91.891402943911288</v>
      </c>
      <c r="AY76" s="10">
        <v>3.7180237724670072E-2</v>
      </c>
      <c r="AZ76" s="10">
        <v>131.4338224284912</v>
      </c>
      <c r="BA76" s="10">
        <v>7.2403100775193782E-2</v>
      </c>
      <c r="BB76" s="10" t="b">
        <v>1</v>
      </c>
      <c r="BC76" s="10" t="b">
        <v>1</v>
      </c>
    </row>
    <row r="77" spans="1:55" hidden="1" x14ac:dyDescent="0.25">
      <c r="A77" t="s">
        <v>92</v>
      </c>
      <c r="B77">
        <v>13</v>
      </c>
      <c r="C77">
        <v>6</v>
      </c>
      <c r="D77" t="s">
        <v>95</v>
      </c>
      <c r="E77" t="s">
        <v>50</v>
      </c>
      <c r="F77">
        <v>22</v>
      </c>
      <c r="G77" t="str">
        <f>IF(Table1[[#This Row],[Ethanol Day]]&lt;9,"Early",IF(Table1[[#This Row],[Ethanol Day]]&gt;16,"Late","mid"))</f>
        <v>Late</v>
      </c>
      <c r="H77" t="s">
        <v>52</v>
      </c>
      <c r="I77" t="s">
        <v>51</v>
      </c>
      <c r="J77">
        <v>889</v>
      </c>
      <c r="K77" s="1">
        <v>23.41503472222222</v>
      </c>
      <c r="L77">
        <v>93.397559128207831</v>
      </c>
      <c r="M77">
        <v>31.730277777777776</v>
      </c>
      <c r="N77">
        <v>96.576323004565538</v>
      </c>
      <c r="O77">
        <v>28.677916666666665</v>
      </c>
      <c r="P77">
        <v>97.235239002560405</v>
      </c>
      <c r="Q77">
        <v>18.128888888888888</v>
      </c>
      <c r="R77">
        <v>90.330800653469737</v>
      </c>
      <c r="S77">
        <v>15.123055555555554</v>
      </c>
      <c r="T77">
        <v>89.041704784476579</v>
      </c>
      <c r="U77">
        <v>1.5479485862636948</v>
      </c>
      <c r="V77">
        <v>4.3120302899507433E-2</v>
      </c>
      <c r="W77">
        <v>31.730277777777776</v>
      </c>
      <c r="X77">
        <v>314</v>
      </c>
      <c r="Y77">
        <v>28.677916666666665</v>
      </c>
      <c r="Z77">
        <v>163</v>
      </c>
      <c r="AA77">
        <v>18.128888888888888</v>
      </c>
      <c r="AB77">
        <v>263</v>
      </c>
      <c r="AC77">
        <v>15.123055555555554</v>
      </c>
      <c r="AD77">
        <v>69</v>
      </c>
      <c r="AE77">
        <v>0.80241117880661894</v>
      </c>
      <c r="AF77">
        <v>3.7496336842289882E-2</v>
      </c>
      <c r="AG77">
        <v>0.80241117880661894</v>
      </c>
      <c r="AH77">
        <v>3.7496336842289896E-2</v>
      </c>
      <c r="AI77">
        <v>5.4607298526851233E-11</v>
      </c>
      <c r="AJ77">
        <v>-0.78169395479654857</v>
      </c>
      <c r="AK77">
        <f>Table1[[#This Row],[ratesVscumSumLicks_pVal]]-Table1[[#This Row],[normRatesVscumSumLicks_pVal]]</f>
        <v>-4.0066560920537278E-25</v>
      </c>
      <c r="AL77">
        <f>Table1[[#This Row],[ratesVscumSumLicks_pearsonR]]-Table1[[#This Row],[normRatesVscumSumLicks_pearsonR]]</f>
        <v>0</v>
      </c>
      <c r="AM77">
        <v>5.4607298526851634E-11</v>
      </c>
      <c r="AN77">
        <v>-0.78169395479654846</v>
      </c>
      <c r="AO77">
        <v>0.78816170221321458</v>
      </c>
      <c r="AP77">
        <v>-4.1197512680420323E-2</v>
      </c>
      <c r="AQ77">
        <v>1.3440433657668742E-6</v>
      </c>
      <c r="AR77">
        <v>-0.65010964748969802</v>
      </c>
      <c r="AT77" s="10">
        <v>93.397559128207831</v>
      </c>
      <c r="AU77" s="10">
        <v>29.331074185097616</v>
      </c>
      <c r="AV77" s="10">
        <v>3.0311373063531318E-2</v>
      </c>
      <c r="AW77" s="10">
        <f>1/Table1[[#This Row],[Avg MeanISIinBurst]]</f>
        <v>32.990917234400548</v>
      </c>
      <c r="AX77" s="10">
        <v>368.36663421998117</v>
      </c>
      <c r="AY77" s="10">
        <v>0.7636847706684009</v>
      </c>
      <c r="AZ77" s="10">
        <v>58.541241688427426</v>
      </c>
      <c r="BA77" s="10">
        <v>1.0536296296296297</v>
      </c>
      <c r="BB77" s="10" t="b">
        <v>1</v>
      </c>
      <c r="BC77" s="10" t="b">
        <v>1</v>
      </c>
    </row>
    <row r="78" spans="1:55" hidden="1" x14ac:dyDescent="0.25">
      <c r="A78" t="s">
        <v>92</v>
      </c>
      <c r="B78">
        <v>13</v>
      </c>
      <c r="C78">
        <v>7</v>
      </c>
      <c r="D78" t="s">
        <v>96</v>
      </c>
      <c r="E78" t="s">
        <v>50</v>
      </c>
      <c r="F78">
        <v>22</v>
      </c>
      <c r="G78" t="str">
        <f>IF(Table1[[#This Row],[Ethanol Day]]&lt;9,"Early",IF(Table1[[#This Row],[Ethanol Day]]&gt;16,"Late","mid"))</f>
        <v>Late</v>
      </c>
      <c r="H78" t="s">
        <v>52</v>
      </c>
      <c r="I78" t="s">
        <v>51</v>
      </c>
      <c r="J78">
        <v>889</v>
      </c>
      <c r="K78" s="1">
        <v>6.5288194444444443</v>
      </c>
      <c r="L78">
        <v>67.352434091852743</v>
      </c>
      <c r="M78">
        <v>8.4697222222222219</v>
      </c>
      <c r="N78">
        <v>71.94743831463299</v>
      </c>
      <c r="O78">
        <v>6.0205555555555561</v>
      </c>
      <c r="P78">
        <v>64.238747046632199</v>
      </c>
      <c r="Q78">
        <v>5.7130555555555551</v>
      </c>
      <c r="R78">
        <v>65.69138397714606</v>
      </c>
      <c r="S78">
        <v>5.911944444444444</v>
      </c>
      <c r="T78">
        <v>67.397501831039762</v>
      </c>
      <c r="U78">
        <v>1.7259874825193957</v>
      </c>
      <c r="V78">
        <v>0.15191383609576425</v>
      </c>
      <c r="W78">
        <v>8.4697222222222219</v>
      </c>
      <c r="X78">
        <v>314</v>
      </c>
      <c r="Y78">
        <v>6.0205555555555561</v>
      </c>
      <c r="Z78">
        <v>163</v>
      </c>
      <c r="AA78">
        <v>5.7130555555555551</v>
      </c>
      <c r="AB78">
        <v>263</v>
      </c>
      <c r="AC78">
        <v>5.911944444444444</v>
      </c>
      <c r="AD78">
        <v>69</v>
      </c>
      <c r="AE78">
        <v>0.28074988743357143</v>
      </c>
      <c r="AF78">
        <v>0.1606363325216254</v>
      </c>
      <c r="AG78">
        <v>0.28074988743357032</v>
      </c>
      <c r="AH78">
        <v>0.16063633252162557</v>
      </c>
      <c r="AI78">
        <v>2.15605162313705E-5</v>
      </c>
      <c r="AJ78">
        <v>-0.57209965668024843</v>
      </c>
      <c r="AK78">
        <f>Table1[[#This Row],[ratesVscumSumLicks_pVal]]-Table1[[#This Row],[normRatesVscumSumLicks_pVal]]</f>
        <v>-5.04831636563563E-19</v>
      </c>
      <c r="AL78">
        <f>Table1[[#This Row],[ratesVscumSumLicks_pearsonR]]-Table1[[#This Row],[normRatesVscumSumLicks_pearsonR]]</f>
        <v>0</v>
      </c>
      <c r="AM78">
        <v>2.1560516231371005E-5</v>
      </c>
      <c r="AN78">
        <v>-0.57209965668024787</v>
      </c>
      <c r="AO78">
        <v>0.94879319859890598</v>
      </c>
      <c r="AP78">
        <v>9.7368115649513788E-3</v>
      </c>
      <c r="AQ78">
        <v>3.3900534589069407E-2</v>
      </c>
      <c r="AR78">
        <v>-0.31345813630865887</v>
      </c>
      <c r="AT78" s="10">
        <v>67.352434091852743</v>
      </c>
      <c r="AU78" s="10">
        <v>4.6669770008325715</v>
      </c>
      <c r="AV78" s="10">
        <v>2.8541974378235767E-2</v>
      </c>
      <c r="AW78" s="10">
        <f>1/Table1[[#This Row],[Avg MeanISIinBurst]]</f>
        <v>35.036118621230848</v>
      </c>
      <c r="AX78" s="10">
        <v>183.59757644172069</v>
      </c>
      <c r="AY78" s="10">
        <v>0.12539086867927784</v>
      </c>
      <c r="AZ78" s="10">
        <v>99.861944544118884</v>
      </c>
      <c r="BA78" s="10">
        <v>0.93884057971014478</v>
      </c>
      <c r="BB78" s="10" t="b">
        <v>1</v>
      </c>
      <c r="BC78" s="10" t="b">
        <v>1</v>
      </c>
    </row>
    <row r="79" spans="1:55" hidden="1" x14ac:dyDescent="0.25">
      <c r="A79" t="s">
        <v>99</v>
      </c>
      <c r="B79">
        <v>14</v>
      </c>
      <c r="C79">
        <v>14</v>
      </c>
      <c r="D79" t="s">
        <v>104</v>
      </c>
      <c r="E79" t="s">
        <v>50</v>
      </c>
      <c r="F79">
        <v>1</v>
      </c>
      <c r="G79" t="str">
        <f>IF(Table1[[#This Row],[Ethanol Day]]&lt;9,"Early",IF(Table1[[#This Row],[Ethanol Day]]&gt;16,"Late","mid"))</f>
        <v>Early</v>
      </c>
      <c r="H79" t="s">
        <v>51</v>
      </c>
      <c r="I79" t="s">
        <v>51</v>
      </c>
      <c r="J79">
        <v>24</v>
      </c>
      <c r="K79" s="1">
        <v>0.73388888888888881</v>
      </c>
      <c r="L79">
        <v>7.5712171008338398</v>
      </c>
      <c r="M79">
        <v>1.1409722222222223</v>
      </c>
      <c r="N79">
        <v>7.6157254342849035</v>
      </c>
      <c r="O79">
        <v>0.54666666666666652</v>
      </c>
      <c r="P79">
        <v>4.9781153150948683</v>
      </c>
      <c r="Q79">
        <v>0.49847222222222221</v>
      </c>
      <c r="R79">
        <v>6.62130527374865</v>
      </c>
      <c r="S79">
        <v>0.74944444444444436</v>
      </c>
      <c r="T79">
        <v>11.305458906183203</v>
      </c>
      <c r="U79">
        <v>1.3573892776142968</v>
      </c>
      <c r="V79">
        <v>1.3494448226359175</v>
      </c>
      <c r="W79">
        <v>1.1409722222222223</v>
      </c>
      <c r="X79">
        <v>17</v>
      </c>
      <c r="Y79">
        <v>0.54666666666666652</v>
      </c>
      <c r="Z79">
        <v>6</v>
      </c>
      <c r="AA79">
        <v>0.49847222222222221</v>
      </c>
      <c r="AB79">
        <v>0</v>
      </c>
      <c r="AC79">
        <v>0.74944444444444436</v>
      </c>
      <c r="AD79">
        <v>0</v>
      </c>
      <c r="AE79">
        <v>9.2327891414576528E-3</v>
      </c>
      <c r="AF79">
        <v>0.37197140927073225</v>
      </c>
      <c r="AG79">
        <v>9.2327891414576528E-3</v>
      </c>
      <c r="AH79">
        <v>0.37197140927073225</v>
      </c>
      <c r="AI79">
        <v>1.6153650410795853E-12</v>
      </c>
      <c r="AJ79">
        <v>-0.8158839464179628</v>
      </c>
      <c r="AK79">
        <f>Table1[[#This Row],[ratesVscumSumLicks_pVal]]-Table1[[#This Row],[normRatesVscumSumLicks_pVal]]</f>
        <v>-1.5933728108016085E-25</v>
      </c>
      <c r="AL79">
        <f>Table1[[#This Row],[ratesVscumSumLicks_pearsonR]]-Table1[[#This Row],[normRatesVscumSumLicks_pearsonR]]</f>
        <v>-8.8817841970012523E-16</v>
      </c>
      <c r="AM79">
        <v>1.6153650410797446E-12</v>
      </c>
      <c r="AN79">
        <v>-0.81588394641796191</v>
      </c>
      <c r="AO79">
        <v>4.8256211463080102E-2</v>
      </c>
      <c r="AP79">
        <v>-0.29612366663144352</v>
      </c>
      <c r="AQ79">
        <v>0.87191520042777537</v>
      </c>
      <c r="AR79">
        <v>2.4726335632464267E-2</v>
      </c>
      <c r="AT79" s="10">
        <v>7.5712171008338398</v>
      </c>
      <c r="AU79" s="10">
        <v>2.2507106733878124</v>
      </c>
      <c r="AV79" s="10">
        <v>2.5949774258633092E-2</v>
      </c>
      <c r="AW79" s="10">
        <f>1/Table1[[#This Row],[Avg MeanISIinBurst]]</f>
        <v>38.535980699998397</v>
      </c>
      <c r="AX79" s="10">
        <v>76.434819906757653</v>
      </c>
      <c r="AY79" s="10">
        <v>3.4054304183440125E-2</v>
      </c>
      <c r="AZ79" s="10">
        <v>119.77694078425452</v>
      </c>
      <c r="BA79" s="10">
        <v>2.5629629629629631E-2</v>
      </c>
      <c r="BB79" s="10" t="b">
        <v>1</v>
      </c>
      <c r="BC79" s="10" t="b">
        <v>1</v>
      </c>
    </row>
    <row r="80" spans="1:55" hidden="1" x14ac:dyDescent="0.25">
      <c r="A80" t="s">
        <v>99</v>
      </c>
      <c r="B80">
        <v>14</v>
      </c>
      <c r="C80">
        <v>16</v>
      </c>
      <c r="D80" t="s">
        <v>105</v>
      </c>
      <c r="E80" t="s">
        <v>50</v>
      </c>
      <c r="F80">
        <v>1</v>
      </c>
      <c r="G80" t="str">
        <f>IF(Table1[[#This Row],[Ethanol Day]]&lt;9,"Early",IF(Table1[[#This Row],[Ethanol Day]]&gt;16,"Late","mid"))</f>
        <v>Early</v>
      </c>
      <c r="H80" t="s">
        <v>51</v>
      </c>
      <c r="I80" t="s">
        <v>51</v>
      </c>
      <c r="J80">
        <v>24</v>
      </c>
      <c r="K80" s="1">
        <v>1.5564236111111112</v>
      </c>
      <c r="L80">
        <v>22.216794859171319</v>
      </c>
      <c r="M80">
        <v>2.6820833333333334</v>
      </c>
      <c r="N80">
        <v>30.301064146401014</v>
      </c>
      <c r="O80">
        <v>2.0044444444444443</v>
      </c>
      <c r="P80">
        <v>31.509921945766877</v>
      </c>
      <c r="Q80">
        <v>0.86916666666666664</v>
      </c>
      <c r="R80">
        <v>16.300092232793812</v>
      </c>
      <c r="S80">
        <v>0.66999999999999993</v>
      </c>
      <c r="T80">
        <v>11.429790218992741</v>
      </c>
      <c r="U80">
        <v>1.628047984077017</v>
      </c>
      <c r="V80">
        <v>0.65176503623188409</v>
      </c>
      <c r="W80">
        <v>2.6820833333333334</v>
      </c>
      <c r="X80">
        <v>17</v>
      </c>
      <c r="Y80">
        <v>2.0044444444444443</v>
      </c>
      <c r="Z80">
        <v>6</v>
      </c>
      <c r="AA80">
        <v>0.86916666666666664</v>
      </c>
      <c r="AB80">
        <v>0</v>
      </c>
      <c r="AC80">
        <v>0.66999999999999993</v>
      </c>
      <c r="AD80">
        <v>0</v>
      </c>
      <c r="AE80">
        <v>1.5991995394107038E-4</v>
      </c>
      <c r="AF80">
        <v>0.51849198603762048</v>
      </c>
      <c r="AG80">
        <v>1.5991995394106978E-4</v>
      </c>
      <c r="AH80">
        <v>0.51849198603762059</v>
      </c>
      <c r="AI80">
        <v>6.0100607177320615E-12</v>
      </c>
      <c r="AJ80">
        <v>-0.80388184821270325</v>
      </c>
      <c r="AK80">
        <f>Table1[[#This Row],[ratesVscumSumLicks_pVal]]-Table1[[#This Row],[normRatesVscumSumLicks_pVal]]</f>
        <v>4.5963453959245385E-25</v>
      </c>
      <c r="AL80">
        <f>Table1[[#This Row],[ratesVscumSumLicks_pearsonR]]-Table1[[#This Row],[normRatesVscumSumLicks_pearsonR]]</f>
        <v>0</v>
      </c>
      <c r="AM80">
        <v>6.0100607177316019E-12</v>
      </c>
      <c r="AN80">
        <v>-0.80388184821270392</v>
      </c>
      <c r="AO80">
        <v>7.2831995479739925E-2</v>
      </c>
      <c r="AP80">
        <v>0.26410846500180352</v>
      </c>
      <c r="AQ80">
        <v>3.3283889422670958E-3</v>
      </c>
      <c r="AR80">
        <v>-0.41955606532511058</v>
      </c>
      <c r="AT80" s="10">
        <v>22.216794859171319</v>
      </c>
      <c r="AU80" s="10">
        <v>2.3412254129152754</v>
      </c>
      <c r="AV80" s="10">
        <v>2.7347305482509753E-2</v>
      </c>
      <c r="AW80" s="10">
        <f>1/Table1[[#This Row],[Avg MeanISIinBurst]]</f>
        <v>36.566673840666319</v>
      </c>
      <c r="AX80" s="10">
        <v>65.419025719104155</v>
      </c>
      <c r="AY80" s="10">
        <v>4.0741764219710777E-2</v>
      </c>
      <c r="AZ80" s="10">
        <v>104.66750886306228</v>
      </c>
      <c r="BA80" s="10">
        <v>0.16907801418439716</v>
      </c>
      <c r="BB80" s="10" t="b">
        <v>1</v>
      </c>
      <c r="BC80" s="10" t="b">
        <v>1</v>
      </c>
    </row>
    <row r="81" spans="1:55" hidden="1" x14ac:dyDescent="0.25">
      <c r="A81" t="s">
        <v>107</v>
      </c>
      <c r="B81">
        <v>15</v>
      </c>
      <c r="C81">
        <v>7</v>
      </c>
      <c r="D81" t="s">
        <v>98</v>
      </c>
      <c r="E81" t="s">
        <v>50</v>
      </c>
      <c r="F81">
        <v>1</v>
      </c>
      <c r="G81" t="str">
        <f>IF(Table1[[#This Row],[Ethanol Day]]&lt;9,"Early",IF(Table1[[#This Row],[Ethanol Day]]&gt;16,"Late","mid"))</f>
        <v>Early</v>
      </c>
      <c r="H81" t="s">
        <v>51</v>
      </c>
      <c r="I81" t="s">
        <v>71</v>
      </c>
      <c r="J81">
        <v>911</v>
      </c>
      <c r="K81" s="1">
        <v>1.0317361111111112</v>
      </c>
      <c r="L81">
        <v>46.023784328523426</v>
      </c>
      <c r="M81">
        <v>1.0050000000000001</v>
      </c>
      <c r="N81">
        <v>41.588176940231413</v>
      </c>
      <c r="O81">
        <v>1.4311111111111112</v>
      </c>
      <c r="P81">
        <v>55.829291545269911</v>
      </c>
      <c r="Q81">
        <v>1.1866666666666668</v>
      </c>
      <c r="R81">
        <v>53.175305876838785</v>
      </c>
      <c r="S81">
        <v>0.50416666666666676</v>
      </c>
      <c r="T81">
        <v>33.502362951753589</v>
      </c>
      <c r="U81">
        <v>2.4939094469436167</v>
      </c>
      <c r="V81">
        <v>0.96341069090909093</v>
      </c>
      <c r="W81">
        <v>1.0050000000000001</v>
      </c>
      <c r="X81">
        <v>108</v>
      </c>
      <c r="Y81">
        <v>1.4311111111111112</v>
      </c>
      <c r="Z81">
        <v>86</v>
      </c>
      <c r="AA81">
        <v>1.1866666666666668</v>
      </c>
      <c r="AB81">
        <v>643</v>
      </c>
      <c r="AC81">
        <v>0.50416666666666676</v>
      </c>
      <c r="AD81">
        <v>73</v>
      </c>
      <c r="AE81">
        <v>5.4199515710655448E-2</v>
      </c>
      <c r="AF81">
        <v>0.27968302123339961</v>
      </c>
      <c r="AG81">
        <v>5.4199515710655448E-2</v>
      </c>
      <c r="AH81">
        <v>0.27968302123339955</v>
      </c>
      <c r="AI81">
        <v>1.4299486347263795E-4</v>
      </c>
      <c r="AJ81">
        <v>-0.5217360681965133</v>
      </c>
      <c r="AK81">
        <f>Table1[[#This Row],[ratesVscumSumLicks_pVal]]-Table1[[#This Row],[normRatesVscumSumLicks_pVal]]</f>
        <v>0</v>
      </c>
      <c r="AL81">
        <f>Table1[[#This Row],[ratesVscumSumLicks_pearsonR]]-Table1[[#This Row],[normRatesVscumSumLicks_pearsonR]]</f>
        <v>0</v>
      </c>
      <c r="AM81">
        <v>1.4299486347263795E-4</v>
      </c>
      <c r="AN81">
        <v>-0.5217360681965133</v>
      </c>
      <c r="AO81">
        <v>1.1573511377574413E-3</v>
      </c>
      <c r="AP81">
        <v>0.45500000480166336</v>
      </c>
      <c r="AQ81">
        <v>4.0024866844162793E-3</v>
      </c>
      <c r="AR81">
        <v>-0.40791559628191315</v>
      </c>
      <c r="AT81" s="10">
        <v>46.023784328523426</v>
      </c>
      <c r="AU81" s="10">
        <v>3.7903686828925789</v>
      </c>
      <c r="AV81" s="10">
        <v>3.1565685976710139E-2</v>
      </c>
      <c r="AW81" s="10">
        <f>1/Table1[[#This Row],[Avg MeanISIinBurst]]</f>
        <v>31.67997048243533</v>
      </c>
      <c r="AX81" s="10">
        <v>61.619562956679999</v>
      </c>
      <c r="AY81" s="10">
        <v>9.540394411565313E-2</v>
      </c>
      <c r="AZ81" s="10">
        <v>71.161212340313838</v>
      </c>
      <c r="BA81" s="10">
        <v>0.12875</v>
      </c>
      <c r="BB81" s="10" t="b">
        <v>1</v>
      </c>
      <c r="BC81" s="10" t="b">
        <v>1</v>
      </c>
    </row>
    <row r="82" spans="1:55" hidden="1" x14ac:dyDescent="0.25">
      <c r="A82" t="s">
        <v>111</v>
      </c>
      <c r="B82">
        <v>17</v>
      </c>
      <c r="C82">
        <v>5</v>
      </c>
      <c r="D82" t="s">
        <v>80</v>
      </c>
      <c r="E82" t="s">
        <v>50</v>
      </c>
      <c r="F82">
        <v>1</v>
      </c>
      <c r="G82" t="str">
        <f>IF(Table1[[#This Row],[Ethanol Day]]&lt;9,"Early",IF(Table1[[#This Row],[Ethanol Day]]&gt;16,"Late","mid"))</f>
        <v>Early</v>
      </c>
      <c r="H82" t="s">
        <v>51</v>
      </c>
      <c r="I82" t="s">
        <v>51</v>
      </c>
      <c r="J82">
        <v>371</v>
      </c>
      <c r="K82" s="1">
        <v>0.73298611111111112</v>
      </c>
      <c r="L82">
        <v>18.730369469860438</v>
      </c>
      <c r="M82">
        <v>0.90638888888888902</v>
      </c>
      <c r="N82">
        <v>19.950327218017762</v>
      </c>
      <c r="O82">
        <v>0.80638888888888882</v>
      </c>
      <c r="P82">
        <v>19.098303002223755</v>
      </c>
      <c r="Q82">
        <v>0.73611111111111116</v>
      </c>
      <c r="R82">
        <v>22.361883664897491</v>
      </c>
      <c r="S82">
        <v>0.48305555555555557</v>
      </c>
      <c r="T82">
        <v>11.507695249423193</v>
      </c>
      <c r="U82">
        <v>1.3993583339224642</v>
      </c>
      <c r="V82">
        <v>1.3380324782608697</v>
      </c>
      <c r="W82">
        <v>0.90638888888888902</v>
      </c>
      <c r="X82">
        <v>15</v>
      </c>
      <c r="Y82">
        <v>0.80638888888888882</v>
      </c>
      <c r="Z82">
        <v>44</v>
      </c>
      <c r="AA82">
        <v>0.73611111111111116</v>
      </c>
      <c r="AB82">
        <v>99</v>
      </c>
      <c r="AC82">
        <v>0.48305555555555557</v>
      </c>
      <c r="AD82">
        <v>140</v>
      </c>
      <c r="AE82">
        <v>0.15683090327222604</v>
      </c>
      <c r="AF82">
        <v>-0.20986039660181038</v>
      </c>
      <c r="AG82">
        <v>0.15683090327222604</v>
      </c>
      <c r="AH82">
        <v>-0.20986039660181044</v>
      </c>
      <c r="AI82">
        <v>2.5309512785583429E-5</v>
      </c>
      <c r="AJ82">
        <v>-0.56813339349320746</v>
      </c>
      <c r="AK82">
        <f>Table1[[#This Row],[ratesVscumSumLicks_pVal]]-Table1[[#This Row],[normRatesVscumSumLicks_pVal]]</f>
        <v>9.1479558303464437E-20</v>
      </c>
      <c r="AL82">
        <f>Table1[[#This Row],[ratesVscumSumLicks_pearsonR]]-Table1[[#This Row],[normRatesVscumSumLicks_pearsonR]]</f>
        <v>0</v>
      </c>
      <c r="AM82">
        <v>2.5309512785583338E-5</v>
      </c>
      <c r="AN82">
        <v>-0.56813339349320757</v>
      </c>
      <c r="AO82">
        <v>0.33753672409865254</v>
      </c>
      <c r="AP82">
        <v>-0.15170299204103516</v>
      </c>
      <c r="AQ82">
        <v>9.3100365357735321E-3</v>
      </c>
      <c r="AR82">
        <v>-0.39662151670355339</v>
      </c>
      <c r="AT82" s="10">
        <v>18.730369469860438</v>
      </c>
      <c r="AU82" s="10">
        <v>2.6845493640163758</v>
      </c>
      <c r="AV82" s="10">
        <v>2.6847479595261365E-2</v>
      </c>
      <c r="AW82" s="10">
        <f>1/Table1[[#This Row],[Avg MeanISIinBurst]]</f>
        <v>37.247444269461404</v>
      </c>
      <c r="AX82" s="10">
        <v>74.732362141454587</v>
      </c>
      <c r="AY82" s="10">
        <v>5.0043106202014923E-2</v>
      </c>
      <c r="AZ82" s="10">
        <v>107.34253632137433</v>
      </c>
      <c r="BA82" s="10">
        <v>5.6666666666666685E-2</v>
      </c>
      <c r="BB82" s="10" t="b">
        <v>1</v>
      </c>
      <c r="BC82" s="10" t="b">
        <v>1</v>
      </c>
    </row>
    <row r="83" spans="1:55" x14ac:dyDescent="0.25">
      <c r="A83" t="s">
        <v>116</v>
      </c>
      <c r="B83">
        <v>19</v>
      </c>
      <c r="C83">
        <v>1</v>
      </c>
      <c r="D83" t="s">
        <v>77</v>
      </c>
      <c r="E83" t="s">
        <v>50</v>
      </c>
      <c r="F83">
        <v>1</v>
      </c>
      <c r="G83" t="str">
        <f>IF(Table1[[#This Row],[Ethanol Day]]&lt;9,"Early",IF(Table1[[#This Row],[Ethanol Day]]&gt;16,"Late","mid"))</f>
        <v>Early</v>
      </c>
      <c r="H83" t="s">
        <v>54</v>
      </c>
      <c r="I83" t="s">
        <v>51</v>
      </c>
      <c r="J83">
        <v>1037</v>
      </c>
      <c r="K83">
        <v>0.66093749999999996</v>
      </c>
      <c r="L83">
        <v>20.585561646432495</v>
      </c>
      <c r="M83">
        <v>0.97861111111111099</v>
      </c>
      <c r="N83">
        <v>22.554782733931869</v>
      </c>
      <c r="O83">
        <v>0.74513888888888891</v>
      </c>
      <c r="P83">
        <v>18.634298415091681</v>
      </c>
      <c r="Q83">
        <v>0.76611111111111108</v>
      </c>
      <c r="R83">
        <v>21.217559193368142</v>
      </c>
      <c r="S83">
        <v>0.15388888888888888</v>
      </c>
      <c r="T83">
        <v>18.635229763130468</v>
      </c>
      <c r="U83">
        <v>1.4134638117611056</v>
      </c>
      <c r="V83">
        <v>1.2250936838802222</v>
      </c>
      <c r="W83">
        <v>0.97861111111111099</v>
      </c>
      <c r="X83">
        <v>203</v>
      </c>
      <c r="Y83">
        <v>0.74513888888888891</v>
      </c>
      <c r="Z83">
        <v>279</v>
      </c>
      <c r="AA83">
        <v>0.76611111111111108</v>
      </c>
      <c r="AB83">
        <v>272</v>
      </c>
      <c r="AC83">
        <v>0.15388888888888888</v>
      </c>
      <c r="AD83">
        <v>121</v>
      </c>
      <c r="AE83">
        <v>6.6407467583885606E-3</v>
      </c>
      <c r="AF83">
        <v>-0.41245321038635829</v>
      </c>
      <c r="AG83">
        <v>6.6407467583885372E-3</v>
      </c>
      <c r="AH83">
        <v>-0.41245321038635863</v>
      </c>
      <c r="AI83">
        <v>7.0147156716769518E-9</v>
      </c>
      <c r="AJ83">
        <v>-0.72191808248712541</v>
      </c>
      <c r="AK83">
        <f>Table1[[#This Row],[ratesVscumSumLicks_pVal]]-Table1[[#This Row],[normRatesVscumSumLicks_pVal]]</f>
        <v>0</v>
      </c>
      <c r="AL83">
        <f>Table1[[#This Row],[ratesVscumSumLicks_pearsonR]]-Table1[[#This Row],[normRatesVscumSumLicks_pearsonR]]</f>
        <v>0</v>
      </c>
      <c r="AM83">
        <v>7.0147156716769518E-9</v>
      </c>
      <c r="AN83">
        <v>-0.72191808248712541</v>
      </c>
      <c r="AO83">
        <v>9.8830451690323234E-5</v>
      </c>
      <c r="AP83">
        <v>-0.57651527047762929</v>
      </c>
      <c r="AQ83">
        <v>0.29462816926491842</v>
      </c>
      <c r="AR83">
        <v>-0.16988568022134906</v>
      </c>
      <c r="AT83" s="10">
        <v>20.585561646432495</v>
      </c>
      <c r="AU83" s="10">
        <v>2.2283461698729874</v>
      </c>
      <c r="AV83" s="10">
        <v>2.1917374963652553E-2</v>
      </c>
      <c r="AW83" s="10">
        <f>1/Table1[[#This Row],[Avg MeanISIinBurst]]</f>
        <v>45.625901900131062</v>
      </c>
      <c r="AX83" s="10">
        <v>97.915043605770038</v>
      </c>
      <c r="AY83" s="10">
        <v>2.8583085913771723E-2</v>
      </c>
      <c r="AZ83" s="10">
        <v>149.09994656992282</v>
      </c>
      <c r="BA83" s="10">
        <v>7.7416666666666675E-2</v>
      </c>
      <c r="BB83" s="10" t="b">
        <v>1</v>
      </c>
      <c r="BC83" s="10" t="b">
        <v>1</v>
      </c>
    </row>
    <row r="84" spans="1:55" hidden="1" x14ac:dyDescent="0.25">
      <c r="A84" t="s">
        <v>111</v>
      </c>
      <c r="B84">
        <v>17</v>
      </c>
      <c r="C84">
        <v>7</v>
      </c>
      <c r="D84" t="s">
        <v>112</v>
      </c>
      <c r="E84" t="s">
        <v>50</v>
      </c>
      <c r="F84">
        <v>1</v>
      </c>
      <c r="G84" t="str">
        <f>IF(Table1[[#This Row],[Ethanol Day]]&lt;9,"Early",IF(Table1[[#This Row],[Ethanol Day]]&gt;16,"Late","mid"))</f>
        <v>Early</v>
      </c>
      <c r="H84" t="s">
        <v>51</v>
      </c>
      <c r="I84" t="s">
        <v>56</v>
      </c>
      <c r="J84">
        <v>371</v>
      </c>
      <c r="K84" s="1">
        <v>0.5066761363636364</v>
      </c>
      <c r="L84">
        <v>31.50669061982487</v>
      </c>
      <c r="M84">
        <v>0.87569444444444455</v>
      </c>
      <c r="N84">
        <v>33.137276803151529</v>
      </c>
      <c r="O84">
        <v>0.49638888888888894</v>
      </c>
      <c r="P84">
        <v>40.685212730083016</v>
      </c>
      <c r="Q84">
        <v>0.42916666666666664</v>
      </c>
      <c r="R84">
        <v>40.720456893258742</v>
      </c>
      <c r="S84">
        <v>0.22545454545454546</v>
      </c>
      <c r="T84">
        <v>9.811789836106918</v>
      </c>
      <c r="U84">
        <v>1.7446120112183714</v>
      </c>
      <c r="V84">
        <v>1.7999532535089877</v>
      </c>
      <c r="W84">
        <v>0.87569444444444455</v>
      </c>
      <c r="X84">
        <v>15</v>
      </c>
      <c r="Y84">
        <v>0.49638888888888894</v>
      </c>
      <c r="Z84">
        <v>44</v>
      </c>
      <c r="AA84">
        <v>0.42916666666666664</v>
      </c>
      <c r="AB84">
        <v>99</v>
      </c>
      <c r="AC84">
        <v>0.22545454545454546</v>
      </c>
      <c r="AD84">
        <v>140</v>
      </c>
      <c r="AE84">
        <v>8.5512618979796447E-3</v>
      </c>
      <c r="AF84">
        <v>-0.37931378321662812</v>
      </c>
      <c r="AG84">
        <v>8.5512618979796447E-3</v>
      </c>
      <c r="AH84">
        <v>-0.37931378321662812</v>
      </c>
      <c r="AI84">
        <v>3.6934665011417402E-9</v>
      </c>
      <c r="AJ84">
        <v>-0.73082495600883313</v>
      </c>
      <c r="AK84">
        <f>Table1[[#This Row],[ratesVscumSumLicks_pVal]]-Table1[[#This Row],[normRatesVscumSumLicks_pVal]]</f>
        <v>-2.8124140826802941E-23</v>
      </c>
      <c r="AL84">
        <f>Table1[[#This Row],[ratesVscumSumLicks_pearsonR]]-Table1[[#This Row],[normRatesVscumSumLicks_pearsonR]]</f>
        <v>0</v>
      </c>
      <c r="AM84">
        <v>3.6934665011417683E-9</v>
      </c>
      <c r="AN84">
        <v>-0.73082495600883302</v>
      </c>
      <c r="AO84">
        <v>0.10834135872085404</v>
      </c>
      <c r="AP84">
        <v>-0.23987702005197414</v>
      </c>
      <c r="AQ84">
        <v>1.0469169492372333E-7</v>
      </c>
      <c r="AR84">
        <v>-0.6912629250450808</v>
      </c>
      <c r="AT84" s="10">
        <v>31.50669061982487</v>
      </c>
      <c r="AU84" s="10">
        <v>2.36322566230259</v>
      </c>
      <c r="AV84" s="10">
        <v>1.7461517272888135E-2</v>
      </c>
      <c r="AW84" s="10">
        <f>1/Table1[[#This Row],[Avg MeanISIinBurst]]</f>
        <v>57.268791959600428</v>
      </c>
      <c r="AX84" s="10">
        <v>117.21885864896451</v>
      </c>
      <c r="AY84" s="10">
        <v>2.6267247182140151E-2</v>
      </c>
      <c r="AZ84" s="10">
        <v>190.32928174138226</v>
      </c>
      <c r="BA84" s="10">
        <v>7.1884057971014506E-2</v>
      </c>
      <c r="BB84" s="10" t="b">
        <v>1</v>
      </c>
      <c r="BC84" s="10" t="b">
        <v>1</v>
      </c>
    </row>
    <row r="85" spans="1:55" hidden="1" x14ac:dyDescent="0.25">
      <c r="A85" t="s">
        <v>116</v>
      </c>
      <c r="B85">
        <v>19</v>
      </c>
      <c r="C85">
        <v>2</v>
      </c>
      <c r="D85" t="s">
        <v>93</v>
      </c>
      <c r="E85" t="s">
        <v>50</v>
      </c>
      <c r="F85">
        <v>1</v>
      </c>
      <c r="G85" t="str">
        <f>IF(Table1[[#This Row],[Ethanol Day]]&lt;9,"Early",IF(Table1[[#This Row],[Ethanol Day]]&gt;16,"Late","mid"))</f>
        <v>Early</v>
      </c>
      <c r="H85" t="s">
        <v>51</v>
      </c>
      <c r="I85" t="s">
        <v>51</v>
      </c>
      <c r="J85">
        <v>1037</v>
      </c>
      <c r="K85" s="1">
        <v>5.1215277777777769E-2</v>
      </c>
      <c r="L85">
        <v>35.355598735159404</v>
      </c>
      <c r="M85">
        <v>0.12527777777777777</v>
      </c>
      <c r="N85">
        <v>43.111632163852882</v>
      </c>
      <c r="O85">
        <v>3.9305555555555552E-2</v>
      </c>
      <c r="P85">
        <v>28.662698412698411</v>
      </c>
      <c r="Q85">
        <v>9.3333333333333324E-2</v>
      </c>
      <c r="R85">
        <v>32.971349069747241</v>
      </c>
      <c r="S85">
        <v>-5.3055555555555557E-2</v>
      </c>
      <c r="T85">
        <v>35.766865079365083</v>
      </c>
      <c r="U85">
        <v>2.0280647012810942</v>
      </c>
      <c r="V85">
        <v>10.812011347376787</v>
      </c>
      <c r="W85">
        <v>0.12527777777777777</v>
      </c>
      <c r="X85">
        <v>203</v>
      </c>
      <c r="Y85">
        <v>3.9305555555555552E-2</v>
      </c>
      <c r="Z85">
        <v>279</v>
      </c>
      <c r="AA85">
        <v>9.3333333333333324E-2</v>
      </c>
      <c r="AB85">
        <v>272</v>
      </c>
      <c r="AC85">
        <v>-5.3055555555555557E-2</v>
      </c>
      <c r="AD85">
        <v>121</v>
      </c>
      <c r="AE85">
        <v>4.7331706104101513E-3</v>
      </c>
      <c r="AF85">
        <v>-0.4276095334318693</v>
      </c>
      <c r="AG85">
        <v>4.7331706104101513E-3</v>
      </c>
      <c r="AH85">
        <v>-0.42760953343186936</v>
      </c>
      <c r="AI85">
        <v>1.7778068821240842E-4</v>
      </c>
      <c r="AJ85">
        <v>-0.51539111832780349</v>
      </c>
      <c r="AK85">
        <f>Table1[[#This Row],[ratesVscumSumLicks_pVal]]-Table1[[#This Row],[normRatesVscumSumLicks_pVal]]</f>
        <v>-7.8604657505199071E-19</v>
      </c>
      <c r="AL85">
        <f>Table1[[#This Row],[ratesVscumSumLicks_pearsonR]]-Table1[[#This Row],[normRatesVscumSumLicks_pearsonR]]</f>
        <v>0</v>
      </c>
      <c r="AM85">
        <v>1.777806882124092E-4</v>
      </c>
      <c r="AN85">
        <v>-0.51539111832780338</v>
      </c>
      <c r="AO85">
        <v>0.36001383910920881</v>
      </c>
      <c r="AP85">
        <v>-0.14863479881449693</v>
      </c>
      <c r="AQ85">
        <v>0.11347215647604703</v>
      </c>
      <c r="AR85">
        <v>-0.25418924093163264</v>
      </c>
      <c r="AT85" s="10">
        <v>35.355598735159404</v>
      </c>
      <c r="AU85" s="10">
        <v>2.3215932459353508</v>
      </c>
      <c r="AV85" s="10">
        <v>1.6682109453655506E-2</v>
      </c>
      <c r="AW85" s="10">
        <f>1/Table1[[#This Row],[Avg MeanISIinBurst]]</f>
        <v>59.94445743076411</v>
      </c>
      <c r="AX85" s="10">
        <v>91.023455233919961</v>
      </c>
      <c r="AY85" s="10">
        <v>2.3149579999649561E-2</v>
      </c>
      <c r="AZ85" s="10">
        <v>149.91862773941497</v>
      </c>
      <c r="BA85" s="10">
        <v>1.5750000000000004E-2</v>
      </c>
      <c r="BB85" s="10" t="b">
        <v>1</v>
      </c>
      <c r="BC85" s="10" t="b">
        <v>1</v>
      </c>
    </row>
    <row r="86" spans="1:55" hidden="1" x14ac:dyDescent="0.25">
      <c r="A86" t="s">
        <v>116</v>
      </c>
      <c r="B86">
        <v>19</v>
      </c>
      <c r="C86">
        <v>3</v>
      </c>
      <c r="D86" t="s">
        <v>80</v>
      </c>
      <c r="E86" t="s">
        <v>50</v>
      </c>
      <c r="F86">
        <v>1</v>
      </c>
      <c r="G86" t="str">
        <f>IF(Table1[[#This Row],[Ethanol Day]]&lt;9,"Early",IF(Table1[[#This Row],[Ethanol Day]]&gt;16,"Late","mid"))</f>
        <v>Early</v>
      </c>
      <c r="H86" t="s">
        <v>52</v>
      </c>
      <c r="I86" t="s">
        <v>51</v>
      </c>
      <c r="J86">
        <v>1037</v>
      </c>
      <c r="K86" s="1">
        <v>2.8698263888888889</v>
      </c>
      <c r="L86">
        <v>44.10102946238267</v>
      </c>
      <c r="M86">
        <v>3.5084722222222222</v>
      </c>
      <c r="N86">
        <v>45.566358268281377</v>
      </c>
      <c r="O86">
        <v>3.4674999999999998</v>
      </c>
      <c r="P86">
        <v>40.756018247991214</v>
      </c>
      <c r="Q86">
        <v>3.4741666666666671</v>
      </c>
      <c r="R86">
        <v>41.845245203108952</v>
      </c>
      <c r="S86">
        <v>1.0291666666666668</v>
      </c>
      <c r="T86">
        <v>52.616184265565387</v>
      </c>
      <c r="U86">
        <v>1.7179569174848373</v>
      </c>
      <c r="V86">
        <v>0.28052665000410576</v>
      </c>
      <c r="W86">
        <v>3.5084722222222222</v>
      </c>
      <c r="X86">
        <v>203</v>
      </c>
      <c r="Y86">
        <v>3.4674999999999998</v>
      </c>
      <c r="Z86">
        <v>279</v>
      </c>
      <c r="AA86">
        <v>3.4741666666666671</v>
      </c>
      <c r="AB86">
        <v>272</v>
      </c>
      <c r="AC86">
        <v>1.0291666666666668</v>
      </c>
      <c r="AD86">
        <v>121</v>
      </c>
      <c r="AE86">
        <v>1.7074350428267299E-5</v>
      </c>
      <c r="AF86">
        <v>-0.61127071883858153</v>
      </c>
      <c r="AG86">
        <v>1.7074350428267238E-5</v>
      </c>
      <c r="AH86">
        <v>-0.61127071883858164</v>
      </c>
      <c r="AI86">
        <v>2.4870379055970679E-3</v>
      </c>
      <c r="AJ86">
        <v>-0.42676711413357293</v>
      </c>
      <c r="AK86">
        <f>Table1[[#This Row],[ratesVscumSumLicks_pVal]]-Table1[[#This Row],[normRatesVscumSumLicks_pVal]]</f>
        <v>0</v>
      </c>
      <c r="AL86">
        <f>Table1[[#This Row],[ratesVscumSumLicks_pearsonR]]-Table1[[#This Row],[normRatesVscumSumLicks_pearsonR]]</f>
        <v>0</v>
      </c>
      <c r="AM86">
        <v>2.4870379055970679E-3</v>
      </c>
      <c r="AN86">
        <v>-0.42676711413357293</v>
      </c>
      <c r="AO86">
        <v>1.8376220315958959E-5</v>
      </c>
      <c r="AP86">
        <v>-0.6155941717730592</v>
      </c>
      <c r="AQ86">
        <v>0.87885008155246069</v>
      </c>
      <c r="AR86">
        <v>2.456110331102164E-2</v>
      </c>
      <c r="AT86" s="10">
        <v>44.10102946238267</v>
      </c>
      <c r="AU86" s="10">
        <v>3.4427108819962955</v>
      </c>
      <c r="AV86" s="10">
        <v>3.1544951888818534E-2</v>
      </c>
      <c r="AW86" s="10">
        <f>1/Table1[[#This Row],[Avg MeanISIinBurst]]</f>
        <v>31.700793316297982</v>
      </c>
      <c r="AX86" s="10">
        <v>67.78843796987023</v>
      </c>
      <c r="AY86" s="10">
        <v>7.76866880738665E-2</v>
      </c>
      <c r="AZ86" s="10">
        <v>69.167183466121671</v>
      </c>
      <c r="BA86" s="10">
        <v>0.47544715447154468</v>
      </c>
      <c r="BB86" s="10" t="b">
        <v>1</v>
      </c>
      <c r="BC86" s="10" t="b">
        <v>1</v>
      </c>
    </row>
    <row r="87" spans="1:55" x14ac:dyDescent="0.25">
      <c r="A87" t="s">
        <v>118</v>
      </c>
      <c r="B87">
        <v>22</v>
      </c>
      <c r="C87">
        <v>12</v>
      </c>
      <c r="D87" t="s">
        <v>89</v>
      </c>
      <c r="E87" t="s">
        <v>50</v>
      </c>
      <c r="F87">
        <v>8</v>
      </c>
      <c r="G87" t="str">
        <f>IF(Table1[[#This Row],[Ethanol Day]]&lt;9,"Early",IF(Table1[[#This Row],[Ethanol Day]]&gt;16,"Late","mid"))</f>
        <v>Early</v>
      </c>
      <c r="H87" t="s">
        <v>54</v>
      </c>
      <c r="I87" t="s">
        <v>51</v>
      </c>
      <c r="J87">
        <v>1000</v>
      </c>
      <c r="K87">
        <v>2.3005555555555559</v>
      </c>
      <c r="L87">
        <v>23.25009922425642</v>
      </c>
      <c r="M87">
        <v>2.525555555555556</v>
      </c>
      <c r="N87">
        <v>24.543290295726674</v>
      </c>
      <c r="O87">
        <v>2.4720833333333334</v>
      </c>
      <c r="P87">
        <v>23.591556953933498</v>
      </c>
      <c r="Q87">
        <v>2.0622222222222222</v>
      </c>
      <c r="R87">
        <v>21.354337131839852</v>
      </c>
      <c r="S87">
        <v>2.1423611111111112</v>
      </c>
      <c r="T87">
        <v>23.714596135715997</v>
      </c>
      <c r="U87">
        <v>1.1222006608590578</v>
      </c>
      <c r="V87">
        <v>0.43854682636371944</v>
      </c>
      <c r="W87">
        <v>2.525555555555556</v>
      </c>
      <c r="X87">
        <v>193</v>
      </c>
      <c r="Y87">
        <v>2.4720833333333334</v>
      </c>
      <c r="Z87">
        <v>252</v>
      </c>
      <c r="AA87">
        <v>2.0622222222222222</v>
      </c>
      <c r="AB87">
        <v>208</v>
      </c>
      <c r="AC87">
        <v>2.1423611111111112</v>
      </c>
      <c r="AD87">
        <v>307</v>
      </c>
      <c r="AE87">
        <v>0.65747232526399724</v>
      </c>
      <c r="AF87">
        <v>-6.566177773375359E-2</v>
      </c>
      <c r="AG87">
        <v>0.65747232526399724</v>
      </c>
      <c r="AH87">
        <v>-6.5661777733753576E-2</v>
      </c>
      <c r="AI87">
        <v>1.6277401519092582E-2</v>
      </c>
      <c r="AJ87">
        <v>-0.34515722579700703</v>
      </c>
      <c r="AK87">
        <f>Table1[[#This Row],[ratesVscumSumLicks_pVal]]-Table1[[#This Row],[normRatesVscumSumLicks_pVal]]</f>
        <v>0</v>
      </c>
      <c r="AL87">
        <f>Table1[[#This Row],[ratesVscumSumLicks_pearsonR]]-Table1[[#This Row],[normRatesVscumSumLicks_pearsonR]]</f>
        <v>0</v>
      </c>
      <c r="AM87">
        <v>1.6277401519092582E-2</v>
      </c>
      <c r="AN87">
        <v>-0.34515722579700697</v>
      </c>
      <c r="AO87">
        <v>0.16597372209298333</v>
      </c>
      <c r="AP87">
        <v>-0.21255934511806659</v>
      </c>
      <c r="AQ87">
        <v>0.34609285068966167</v>
      </c>
      <c r="AR87">
        <v>-0.14547157597822938</v>
      </c>
      <c r="AT87" s="10">
        <v>23.25009922425642</v>
      </c>
      <c r="AU87" s="10">
        <v>2.3676242160990424</v>
      </c>
      <c r="AV87" s="10">
        <v>2.9002503945307359E-2</v>
      </c>
      <c r="AW87" s="10">
        <f>1/Table1[[#This Row],[Avg MeanISIinBurst]]</f>
        <v>34.479781534925067</v>
      </c>
      <c r="AX87" s="10">
        <v>74.527207747293176</v>
      </c>
      <c r="AY87" s="10">
        <v>4.3434653152570363E-2</v>
      </c>
      <c r="AZ87" s="10">
        <v>107.51005505681161</v>
      </c>
      <c r="BA87" s="10">
        <v>0.22818181818181807</v>
      </c>
      <c r="BB87" s="10" t="b">
        <v>1</v>
      </c>
      <c r="BC87" s="10" t="b">
        <v>1</v>
      </c>
    </row>
    <row r="88" spans="1:55" hidden="1" x14ac:dyDescent="0.25">
      <c r="A88" t="s">
        <v>116</v>
      </c>
      <c r="B88">
        <v>19</v>
      </c>
      <c r="C88">
        <v>4</v>
      </c>
      <c r="D88" t="s">
        <v>85</v>
      </c>
      <c r="E88" t="s">
        <v>50</v>
      </c>
      <c r="F88">
        <v>1</v>
      </c>
      <c r="G88" t="str">
        <f>IF(Table1[[#This Row],[Ethanol Day]]&lt;9,"Early",IF(Table1[[#This Row],[Ethanol Day]]&gt;16,"Late","mid"))</f>
        <v>Early</v>
      </c>
      <c r="H88" t="s">
        <v>51</v>
      </c>
      <c r="I88" t="s">
        <v>51</v>
      </c>
      <c r="J88">
        <v>1037</v>
      </c>
      <c r="K88" s="1">
        <v>0.23930555555555558</v>
      </c>
      <c r="L88">
        <v>30.161579118108513</v>
      </c>
      <c r="M88">
        <v>0.31749999999999995</v>
      </c>
      <c r="N88">
        <v>28.78433602971478</v>
      </c>
      <c r="O88">
        <v>0.2779166666666667</v>
      </c>
      <c r="P88">
        <v>30.194227066835229</v>
      </c>
      <c r="Q88">
        <v>0.31291666666666668</v>
      </c>
      <c r="R88">
        <v>30.23860965659145</v>
      </c>
      <c r="S88">
        <v>4.8888888888888905E-2</v>
      </c>
      <c r="T88">
        <v>32.714988068344987</v>
      </c>
      <c r="U88">
        <v>1.7851741020567637</v>
      </c>
      <c r="V88">
        <v>3.2725955847112389</v>
      </c>
      <c r="W88">
        <v>0.31749999999999995</v>
      </c>
      <c r="X88">
        <v>203</v>
      </c>
      <c r="Y88">
        <v>0.2779166666666667</v>
      </c>
      <c r="Z88">
        <v>279</v>
      </c>
      <c r="AA88">
        <v>0.31291666666666668</v>
      </c>
      <c r="AB88">
        <v>272</v>
      </c>
      <c r="AC88">
        <v>4.8888888888888905E-2</v>
      </c>
      <c r="AD88">
        <v>121</v>
      </c>
      <c r="AE88">
        <v>1.0187876797899301E-2</v>
      </c>
      <c r="AF88">
        <v>-0.3922710303801113</v>
      </c>
      <c r="AG88">
        <v>1.0187876797899301E-2</v>
      </c>
      <c r="AH88">
        <v>-0.3922710303801113</v>
      </c>
      <c r="AI88">
        <v>2.217712408142185E-4</v>
      </c>
      <c r="AJ88">
        <v>-0.5088181225787225</v>
      </c>
      <c r="AK88">
        <f>Table1[[#This Row],[ratesVscumSumLicks_pVal]]-Table1[[#This Row],[normRatesVscumSumLicks_pVal]]</f>
        <v>-3.0086610286472748E-18</v>
      </c>
      <c r="AL88">
        <f>Table1[[#This Row],[ratesVscumSumLicks_pearsonR]]-Table1[[#This Row],[normRatesVscumSumLicks_pearsonR]]</f>
        <v>0</v>
      </c>
      <c r="AM88">
        <v>2.2177124081422151E-4</v>
      </c>
      <c r="AN88">
        <v>-0.50881812257872228</v>
      </c>
      <c r="AO88">
        <v>5.8875083420867245E-2</v>
      </c>
      <c r="AP88">
        <v>-0.30126870787106858</v>
      </c>
      <c r="AQ88">
        <v>0.76215042605279237</v>
      </c>
      <c r="AR88">
        <v>4.9391436832683766E-2</v>
      </c>
      <c r="AT88" s="10">
        <v>30.161579118108513</v>
      </c>
      <c r="AU88" s="10">
        <v>2.374594010070596</v>
      </c>
      <c r="AV88" s="10">
        <v>1.9733749998406037E-2</v>
      </c>
      <c r="AW88" s="10">
        <f>1/Table1[[#This Row],[Avg MeanISIinBurst]]</f>
        <v>50.674605692317648</v>
      </c>
      <c r="AX88" s="10">
        <v>91.547284989620351</v>
      </c>
      <c r="AY88" s="10">
        <v>2.8204718986302967E-2</v>
      </c>
      <c r="AZ88" s="10">
        <v>137.61589930746896</v>
      </c>
      <c r="BA88" s="10">
        <v>3.9833333333333332E-2</v>
      </c>
      <c r="BB88" s="10" t="b">
        <v>1</v>
      </c>
      <c r="BC88" s="10" t="b">
        <v>1</v>
      </c>
    </row>
    <row r="89" spans="1:55" hidden="1" x14ac:dyDescent="0.25">
      <c r="A89" t="s">
        <v>119</v>
      </c>
      <c r="B89">
        <v>23</v>
      </c>
      <c r="C89">
        <v>17</v>
      </c>
      <c r="D89" t="s">
        <v>110</v>
      </c>
      <c r="E89" t="s">
        <v>50</v>
      </c>
      <c r="F89">
        <v>9</v>
      </c>
      <c r="G89" t="str">
        <f>IF(Table1[[#This Row],[Ethanol Day]]&lt;9,"Early",IF(Table1[[#This Row],[Ethanol Day]]&gt;16,"Late","mid"))</f>
        <v>mid</v>
      </c>
      <c r="H89" t="s">
        <v>54</v>
      </c>
      <c r="I89" t="s">
        <v>51</v>
      </c>
      <c r="J89">
        <v>1109</v>
      </c>
      <c r="K89">
        <v>1.2897222222222222</v>
      </c>
      <c r="L89">
        <v>16.068324171157659</v>
      </c>
      <c r="M89">
        <v>1.5833333333333333</v>
      </c>
      <c r="N89">
        <v>18.698756464084465</v>
      </c>
      <c r="O89">
        <v>1.3016666666666665</v>
      </c>
      <c r="P89">
        <v>15.896945685245511</v>
      </c>
      <c r="Q89">
        <v>1.3716666666666668</v>
      </c>
      <c r="R89">
        <v>17.231465775962413</v>
      </c>
      <c r="S89">
        <v>0.90222222222222215</v>
      </c>
      <c r="T89">
        <v>12.116838267354678</v>
      </c>
      <c r="U89">
        <v>1.1748739424175167</v>
      </c>
      <c r="V89">
        <v>0.75289628697592703</v>
      </c>
      <c r="W89">
        <v>1.5833333333333333</v>
      </c>
      <c r="X89">
        <v>165</v>
      </c>
      <c r="Y89">
        <v>1.3016666666666665</v>
      </c>
      <c r="Z89">
        <v>130</v>
      </c>
      <c r="AA89">
        <v>1.3716666666666668</v>
      </c>
      <c r="AB89">
        <v>300</v>
      </c>
      <c r="AC89">
        <v>0.90222222222222215</v>
      </c>
      <c r="AD89">
        <v>463</v>
      </c>
      <c r="AE89">
        <v>0.28743535241195262</v>
      </c>
      <c r="AF89">
        <v>-0.15672105758837046</v>
      </c>
      <c r="AG89">
        <v>0.28743535241195262</v>
      </c>
      <c r="AH89">
        <v>-0.1567210575883704</v>
      </c>
      <c r="AI89">
        <v>4.1200284169599835E-10</v>
      </c>
      <c r="AJ89">
        <v>-0.75883837413231592</v>
      </c>
      <c r="AK89">
        <f>Table1[[#This Row],[ratesVscumSumLicks_pVal]]-Table1[[#This Row],[normRatesVscumSumLicks_pVal]]</f>
        <v>9.3574806795061256E-24</v>
      </c>
      <c r="AL89">
        <f>Table1[[#This Row],[ratesVscumSumLicks_pearsonR]]-Table1[[#This Row],[normRatesVscumSumLicks_pearsonR]]</f>
        <v>0</v>
      </c>
      <c r="AM89">
        <v>4.12002841695989E-10</v>
      </c>
      <c r="AN89">
        <v>-0.75883837413231614</v>
      </c>
      <c r="AO89">
        <v>0.4874668881555374</v>
      </c>
      <c r="AP89">
        <v>-0.10380141058009987</v>
      </c>
      <c r="AQ89">
        <v>3.2908092194118785E-5</v>
      </c>
      <c r="AR89">
        <v>-0.56666557308082965</v>
      </c>
      <c r="AT89" s="10">
        <v>16.068324171157659</v>
      </c>
      <c r="AU89" s="10">
        <v>2.3137977293224892</v>
      </c>
      <c r="AV89" s="10">
        <v>2.9455698636912379E-2</v>
      </c>
      <c r="AW89" s="10">
        <f>1/Table1[[#This Row],[Avg MeanISIinBurst]]</f>
        <v>33.949288126775272</v>
      </c>
      <c r="AX89" s="10">
        <v>70.422106673376959</v>
      </c>
      <c r="AY89" s="10">
        <v>4.2289427201164985E-2</v>
      </c>
      <c r="AZ89" s="10">
        <v>105.91799065387981</v>
      </c>
      <c r="BA89" s="10">
        <v>9.4901960784313691E-2</v>
      </c>
      <c r="BB89" s="10" t="b">
        <v>1</v>
      </c>
      <c r="BC89" s="10" t="b">
        <v>1</v>
      </c>
    </row>
    <row r="90" spans="1:55" hidden="1" x14ac:dyDescent="0.25">
      <c r="A90" t="s">
        <v>116</v>
      </c>
      <c r="B90">
        <v>19</v>
      </c>
      <c r="C90">
        <v>5</v>
      </c>
      <c r="D90" t="s">
        <v>81</v>
      </c>
      <c r="E90" t="s">
        <v>50</v>
      </c>
      <c r="F90">
        <v>1</v>
      </c>
      <c r="G90" t="str">
        <f>IF(Table1[[#This Row],[Ethanol Day]]&lt;9,"Early",IF(Table1[[#This Row],[Ethanol Day]]&gt;16,"Late","mid"))</f>
        <v>Early</v>
      </c>
      <c r="H90" t="s">
        <v>51</v>
      </c>
      <c r="I90" t="s">
        <v>51</v>
      </c>
      <c r="J90">
        <v>1037</v>
      </c>
      <c r="K90" s="1">
        <v>0.24305555555555552</v>
      </c>
      <c r="L90">
        <v>26.530819640273148</v>
      </c>
      <c r="M90">
        <v>0.59055555555555539</v>
      </c>
      <c r="N90">
        <v>32.186367670777543</v>
      </c>
      <c r="O90">
        <v>0.18402777777777779</v>
      </c>
      <c r="P90">
        <v>17.40334883487408</v>
      </c>
      <c r="Q90">
        <v>0.51902777777777787</v>
      </c>
      <c r="R90">
        <v>24.847952592639672</v>
      </c>
      <c r="S90">
        <v>-0.32138888888888889</v>
      </c>
      <c r="T90">
        <v>31.996186041357685</v>
      </c>
      <c r="U90">
        <v>2.2415398603961583</v>
      </c>
      <c r="V90">
        <v>2.0632429181790686</v>
      </c>
      <c r="W90">
        <v>0.59055555555555539</v>
      </c>
      <c r="X90">
        <v>203</v>
      </c>
      <c r="Y90">
        <v>0.18402777777777779</v>
      </c>
      <c r="Z90">
        <v>279</v>
      </c>
      <c r="AA90">
        <v>0.51902777777777787</v>
      </c>
      <c r="AB90">
        <v>272</v>
      </c>
      <c r="AC90">
        <v>-0.32138888888888889</v>
      </c>
      <c r="AD90">
        <v>121</v>
      </c>
      <c r="AE90">
        <v>1.4557519820844827E-4</v>
      </c>
      <c r="AF90">
        <v>-0.55306469773264866</v>
      </c>
      <c r="AG90">
        <v>1.4557519820844827E-4</v>
      </c>
      <c r="AH90">
        <v>-0.55306469773264866</v>
      </c>
      <c r="AI90">
        <v>1.4602730577778626E-3</v>
      </c>
      <c r="AJ90">
        <v>-0.44667010128942497</v>
      </c>
      <c r="AK90">
        <f>Table1[[#This Row],[ratesVscumSumLicks_pVal]]-Table1[[#This Row],[normRatesVscumSumLicks_pVal]]</f>
        <v>5.8546917314217239E-18</v>
      </c>
      <c r="AL90">
        <f>Table1[[#This Row],[ratesVscumSumLicks_pearsonR]]-Table1[[#This Row],[normRatesVscumSumLicks_pearsonR]]</f>
        <v>0</v>
      </c>
      <c r="AM90">
        <v>1.4602730577778567E-3</v>
      </c>
      <c r="AN90">
        <v>-0.44667010128942503</v>
      </c>
      <c r="AO90">
        <v>3.1206738893201313E-4</v>
      </c>
      <c r="AP90">
        <v>-0.55356336635311254</v>
      </c>
      <c r="AQ90">
        <v>0.61714646312663779</v>
      </c>
      <c r="AR90">
        <v>-8.3749202331092967E-2</v>
      </c>
      <c r="AT90" s="10">
        <v>26.530819640273148</v>
      </c>
      <c r="AU90" s="10">
        <v>2.4866695474484395</v>
      </c>
      <c r="AV90" s="10">
        <v>1.9036350014642222E-2</v>
      </c>
      <c r="AW90" s="10">
        <f>1/Table1[[#This Row],[Avg MeanISIinBurst]]</f>
        <v>52.531078659030136</v>
      </c>
      <c r="AX90" s="10">
        <v>118.19164167493808</v>
      </c>
      <c r="AY90" s="10">
        <v>3.0387315723537797E-2</v>
      </c>
      <c r="AZ90" s="10">
        <v>163.09489081099403</v>
      </c>
      <c r="BA90" s="10">
        <v>6.6140350877192999E-2</v>
      </c>
      <c r="BB90" s="10" t="b">
        <v>1</v>
      </c>
      <c r="BC90" s="10" t="b">
        <v>1</v>
      </c>
    </row>
    <row r="91" spans="1:55" hidden="1" x14ac:dyDescent="0.25">
      <c r="A91" t="s">
        <v>67</v>
      </c>
      <c r="B91">
        <v>4</v>
      </c>
      <c r="C91">
        <v>6</v>
      </c>
      <c r="D91" t="s">
        <v>57</v>
      </c>
      <c r="E91" t="s">
        <v>50</v>
      </c>
      <c r="F91">
        <v>21</v>
      </c>
      <c r="G91" t="str">
        <f>IF(Table1[[#This Row],[Ethanol Day]]&lt;9,"Early",IF(Table1[[#This Row],[Ethanol Day]]&gt;16,"Late","mid"))</f>
        <v>Late</v>
      </c>
      <c r="H91" t="s">
        <v>54</v>
      </c>
      <c r="I91" t="s">
        <v>56</v>
      </c>
      <c r="J91">
        <v>344</v>
      </c>
      <c r="K91">
        <v>1.0787089646464647</v>
      </c>
      <c r="L91">
        <v>24.36415815241342</v>
      </c>
      <c r="M91">
        <v>1.9961111111111112</v>
      </c>
      <c r="N91">
        <v>29.044477652451814</v>
      </c>
      <c r="O91">
        <v>0.82236111111111121</v>
      </c>
      <c r="P91">
        <v>19.904130196106305</v>
      </c>
      <c r="Q91">
        <v>0.72166666666666668</v>
      </c>
      <c r="R91">
        <v>23.705975641432335</v>
      </c>
      <c r="S91">
        <v>0.77469696969696966</v>
      </c>
      <c r="T91">
        <v>24.38365545808616</v>
      </c>
      <c r="U91">
        <v>7.523681529296951</v>
      </c>
      <c r="V91">
        <v>0.8545128456990273</v>
      </c>
      <c r="W91">
        <v>1.9961111111111112</v>
      </c>
      <c r="X91">
        <v>2</v>
      </c>
      <c r="Y91">
        <v>0.82236111111111121</v>
      </c>
      <c r="Z91">
        <v>0</v>
      </c>
      <c r="AA91">
        <v>0.72166666666666668</v>
      </c>
      <c r="AB91">
        <v>59</v>
      </c>
      <c r="AC91">
        <v>0.77469696969696966</v>
      </c>
      <c r="AD91">
        <v>89</v>
      </c>
      <c r="AE91">
        <v>0.42348465894316278</v>
      </c>
      <c r="AF91">
        <v>-0.12376132997781747</v>
      </c>
      <c r="AG91">
        <v>0.42348465894316278</v>
      </c>
      <c r="AH91">
        <v>-0.12376132997781747</v>
      </c>
      <c r="AI91">
        <v>0.16674161329296933</v>
      </c>
      <c r="AJ91">
        <v>-0.20284783772495046</v>
      </c>
      <c r="AK91">
        <f>Table1[[#This Row],[ratesVscumSumLicks_pVal]]-Table1[[#This Row],[normRatesVscumSumLicks_pVal]]</f>
        <v>0</v>
      </c>
      <c r="AL91">
        <f>Table1[[#This Row],[ratesVscumSumLicks_pearsonR]]-Table1[[#This Row],[normRatesVscumSumLicks_pearsonR]]</f>
        <v>0</v>
      </c>
      <c r="AM91">
        <v>0.16674161329296933</v>
      </c>
      <c r="AN91">
        <v>-0.20284783772495041</v>
      </c>
      <c r="AO91">
        <v>0.78347753533340425</v>
      </c>
      <c r="AP91">
        <v>4.426281166013718E-2</v>
      </c>
      <c r="AQ91">
        <v>0.895032241206835</v>
      </c>
      <c r="AR91">
        <v>2.126065170279242E-2</v>
      </c>
      <c r="AT91" s="10">
        <v>24.36415815241342</v>
      </c>
      <c r="AU91" s="10">
        <v>7.1625082634159458</v>
      </c>
      <c r="AV91" s="10">
        <v>2.5449007062666215E-2</v>
      </c>
      <c r="AW91" s="10">
        <f>1/Table1[[#This Row],[Avg MeanISIinBurst]]</f>
        <v>39.294263919121761</v>
      </c>
      <c r="AX91" s="10">
        <v>139.50307110020074</v>
      </c>
      <c r="AY91" s="10">
        <v>8.6684598274822403E-2</v>
      </c>
      <c r="AZ91" s="10">
        <v>147.90337964759163</v>
      </c>
      <c r="BA91" s="10">
        <v>0.12048780487804875</v>
      </c>
      <c r="BB91" s="10" t="b">
        <v>1</v>
      </c>
      <c r="BC91" s="10" t="b">
        <v>1</v>
      </c>
    </row>
    <row r="92" spans="1:55" hidden="1" x14ac:dyDescent="0.25">
      <c r="A92" t="s">
        <v>116</v>
      </c>
      <c r="B92">
        <v>19</v>
      </c>
      <c r="C92">
        <v>6</v>
      </c>
      <c r="D92" t="s">
        <v>86</v>
      </c>
      <c r="E92" t="s">
        <v>50</v>
      </c>
      <c r="F92">
        <v>1</v>
      </c>
      <c r="G92" t="str">
        <f>IF(Table1[[#This Row],[Ethanol Day]]&lt;9,"Early",IF(Table1[[#This Row],[Ethanol Day]]&gt;16,"Late","mid"))</f>
        <v>Early</v>
      </c>
      <c r="H92" t="s">
        <v>51</v>
      </c>
      <c r="I92" t="s">
        <v>51</v>
      </c>
      <c r="J92">
        <v>1037</v>
      </c>
      <c r="K92" s="1">
        <v>0.13958333333333331</v>
      </c>
      <c r="L92">
        <v>9.8851285271140217</v>
      </c>
      <c r="M92">
        <v>0.22361111111111109</v>
      </c>
      <c r="N92">
        <v>10.989185201213729</v>
      </c>
      <c r="O92">
        <v>0.14624999999999999</v>
      </c>
      <c r="P92">
        <v>8.6409182303814092</v>
      </c>
      <c r="Q92">
        <v>0.245</v>
      </c>
      <c r="R92">
        <v>8.7075264470549456</v>
      </c>
      <c r="S92">
        <v>-5.6527777777777809E-2</v>
      </c>
      <c r="T92">
        <v>12.550058094881743</v>
      </c>
      <c r="U92">
        <v>1.4426224370425429</v>
      </c>
      <c r="V92">
        <v>4.4439848095083034</v>
      </c>
      <c r="W92">
        <v>0.22361111111111109</v>
      </c>
      <c r="X92">
        <v>203</v>
      </c>
      <c r="Y92">
        <v>0.14624999999999999</v>
      </c>
      <c r="Z92">
        <v>279</v>
      </c>
      <c r="AA92">
        <v>0.245</v>
      </c>
      <c r="AB92">
        <v>272</v>
      </c>
      <c r="AC92">
        <v>-5.6527777777777809E-2</v>
      </c>
      <c r="AD92">
        <v>121</v>
      </c>
      <c r="AE92">
        <v>1.6628518584810164E-3</v>
      </c>
      <c r="AF92">
        <v>-0.47053675658149641</v>
      </c>
      <c r="AG92">
        <v>1.6628518584810164E-3</v>
      </c>
      <c r="AH92">
        <v>-0.47053675658149641</v>
      </c>
      <c r="AI92">
        <v>7.1825899017830775E-3</v>
      </c>
      <c r="AJ92">
        <v>-0.38318416775143166</v>
      </c>
      <c r="AK92">
        <f>Table1[[#This Row],[ratesVscumSumLicks_pVal]]-Table1[[#This Row],[normRatesVscumSumLicks_pVal]]</f>
        <v>0</v>
      </c>
      <c r="AL92">
        <f>Table1[[#This Row],[ratesVscumSumLicks_pearsonR]]-Table1[[#This Row],[normRatesVscumSumLicks_pearsonR]]</f>
        <v>0</v>
      </c>
      <c r="AM92">
        <v>7.1825899017830775E-3</v>
      </c>
      <c r="AN92">
        <v>-0.38318416775143177</v>
      </c>
      <c r="AO92">
        <v>5.314073971457621E-2</v>
      </c>
      <c r="AP92">
        <v>-0.31202370404085544</v>
      </c>
      <c r="AQ92">
        <v>0.68595104595831047</v>
      </c>
      <c r="AR92">
        <v>-6.6851278092780408E-2</v>
      </c>
      <c r="AT92" s="10">
        <v>9.8851285271140217</v>
      </c>
      <c r="AU92" s="10">
        <v>2.2116326530612245</v>
      </c>
      <c r="AV92" s="10">
        <v>2.2583816609977322E-2</v>
      </c>
      <c r="AW92" s="10">
        <f>1/Table1[[#This Row],[Avg MeanISIinBurst]]</f>
        <v>44.279495236345888</v>
      </c>
      <c r="AX92" s="10">
        <v>106.75244124092755</v>
      </c>
      <c r="AY92" s="10">
        <v>2.7157215986402247E-2</v>
      </c>
      <c r="AZ92" s="10">
        <v>146.64625018764687</v>
      </c>
      <c r="BA92" s="10">
        <v>1.0683760683760682E-2</v>
      </c>
      <c r="BB92" s="10" t="b">
        <v>1</v>
      </c>
      <c r="BC92" s="10" t="b">
        <v>1</v>
      </c>
    </row>
    <row r="93" spans="1:55" hidden="1" x14ac:dyDescent="0.25">
      <c r="A93" t="s">
        <v>83</v>
      </c>
      <c r="B93">
        <v>12</v>
      </c>
      <c r="C93">
        <v>1</v>
      </c>
      <c r="D93" t="s">
        <v>77</v>
      </c>
      <c r="E93" t="s">
        <v>50</v>
      </c>
      <c r="F93">
        <v>10</v>
      </c>
      <c r="G93" t="str">
        <f>IF(Table1[[#This Row],[Ethanol Day]]&lt;9,"Early",IF(Table1[[#This Row],[Ethanol Day]]&gt;16,"Late","mid"))</f>
        <v>mid</v>
      </c>
      <c r="H93" t="s">
        <v>54</v>
      </c>
      <c r="I93" t="s">
        <v>52</v>
      </c>
      <c r="J93">
        <v>199</v>
      </c>
      <c r="K93">
        <v>2.0412500000000002</v>
      </c>
      <c r="L93">
        <v>28.899973755357117</v>
      </c>
      <c r="M93">
        <v>2.9750000000000001</v>
      </c>
      <c r="N93">
        <v>39.166208081925397</v>
      </c>
      <c r="O93">
        <v>1.3677777777777778</v>
      </c>
      <c r="P93">
        <v>22.547955948339617</v>
      </c>
      <c r="Q93">
        <v>1.0641666666666667</v>
      </c>
      <c r="R93">
        <v>19.875008909013303</v>
      </c>
      <c r="S93">
        <v>2.7580555555555555</v>
      </c>
      <c r="T93">
        <v>31.690180512903844</v>
      </c>
      <c r="U93">
        <v>1.6039981108743053</v>
      </c>
      <c r="V93">
        <v>0.47296100074141473</v>
      </c>
      <c r="W93">
        <v>2.9750000000000001</v>
      </c>
      <c r="X93">
        <v>3</v>
      </c>
      <c r="Y93">
        <v>1.3677777777777778</v>
      </c>
      <c r="Z93">
        <v>25</v>
      </c>
      <c r="AA93">
        <v>1.0641666666666667</v>
      </c>
      <c r="AB93">
        <v>91</v>
      </c>
      <c r="AC93">
        <v>2.7580555555555555</v>
      </c>
      <c r="AD93">
        <v>78</v>
      </c>
      <c r="AE93">
        <v>0.41541686690477431</v>
      </c>
      <c r="AF93">
        <v>-0.12300463705999765</v>
      </c>
      <c r="AG93">
        <v>0.41541686690477553</v>
      </c>
      <c r="AH93">
        <v>-0.12300463705999756</v>
      </c>
      <c r="AI93">
        <v>0.34903354029492373</v>
      </c>
      <c r="AJ93">
        <v>0.13815927458830737</v>
      </c>
      <c r="AK93">
        <f>Table1[[#This Row],[ratesVscumSumLicks_pVal]]-Table1[[#This Row],[normRatesVscumSumLicks_pVal]]</f>
        <v>0</v>
      </c>
      <c r="AL93">
        <f>Table1[[#This Row],[ratesVscumSumLicks_pearsonR]]-Table1[[#This Row],[normRatesVscumSumLicks_pearsonR]]</f>
        <v>0</v>
      </c>
      <c r="AM93">
        <v>0.34903354029492373</v>
      </c>
      <c r="AN93">
        <v>0.1381592745883074</v>
      </c>
      <c r="AO93">
        <v>5.9650546490631375E-2</v>
      </c>
      <c r="AP93">
        <v>-0.29303765789184566</v>
      </c>
      <c r="AQ93">
        <v>0.65364707004765998</v>
      </c>
      <c r="AR93">
        <v>-7.1299618250078522E-2</v>
      </c>
      <c r="AT93" s="10">
        <v>28.899973755357117</v>
      </c>
      <c r="AU93" s="10">
        <v>2.6498548000236744</v>
      </c>
      <c r="AV93" s="10">
        <v>2.7312534281286861E-2</v>
      </c>
      <c r="AW93" s="10">
        <f>1/Table1[[#This Row],[Avg MeanISIinBurst]]</f>
        <v>36.613226356118417</v>
      </c>
      <c r="AX93" s="10">
        <v>105.96875922540477</v>
      </c>
      <c r="AY93" s="10">
        <v>5.072296892704059E-2</v>
      </c>
      <c r="AZ93" s="10">
        <v>123.77292239286783</v>
      </c>
      <c r="BA93" s="10">
        <v>0.25587301587301581</v>
      </c>
      <c r="BB93" s="10" t="b">
        <v>1</v>
      </c>
      <c r="BC93" s="10" t="b">
        <v>1</v>
      </c>
    </row>
    <row r="94" spans="1:55" hidden="1" x14ac:dyDescent="0.25">
      <c r="A94" t="s">
        <v>116</v>
      </c>
      <c r="B94">
        <v>19</v>
      </c>
      <c r="C94">
        <v>9</v>
      </c>
      <c r="D94" t="s">
        <v>98</v>
      </c>
      <c r="E94" t="s">
        <v>50</v>
      </c>
      <c r="F94">
        <v>1</v>
      </c>
      <c r="G94" t="str">
        <f>IF(Table1[[#This Row],[Ethanol Day]]&lt;9,"Early",IF(Table1[[#This Row],[Ethanol Day]]&gt;16,"Late","mid"))</f>
        <v>Early</v>
      </c>
      <c r="H94" t="s">
        <v>51</v>
      </c>
      <c r="I94" t="s">
        <v>52</v>
      </c>
      <c r="J94">
        <v>1037</v>
      </c>
      <c r="K94" s="1">
        <v>0.40031249999999996</v>
      </c>
      <c r="L94">
        <v>14.789706378367182</v>
      </c>
      <c r="M94">
        <v>0.70444444444444443</v>
      </c>
      <c r="N94">
        <v>16.521637816981524</v>
      </c>
      <c r="O94">
        <v>0.39902777777777776</v>
      </c>
      <c r="P94">
        <v>9.8145636891048618</v>
      </c>
      <c r="Q94">
        <v>0.62388888888888905</v>
      </c>
      <c r="R94">
        <v>14.502527681130493</v>
      </c>
      <c r="S94">
        <v>-0.12611111111111131</v>
      </c>
      <c r="T94">
        <v>20.192105377715752</v>
      </c>
      <c r="U94">
        <v>1.3826382751228923</v>
      </c>
      <c r="V94">
        <v>1.6211436365254539</v>
      </c>
      <c r="W94">
        <v>0.70444444444444443</v>
      </c>
      <c r="X94">
        <v>203</v>
      </c>
      <c r="Y94">
        <v>0.39902777777777776</v>
      </c>
      <c r="Z94">
        <v>279</v>
      </c>
      <c r="AA94">
        <v>0.62388888888888905</v>
      </c>
      <c r="AB94">
        <v>272</v>
      </c>
      <c r="AC94">
        <v>-0.12611111111111131</v>
      </c>
      <c r="AD94">
        <v>121</v>
      </c>
      <c r="AE94">
        <v>2.4105791632964398E-5</v>
      </c>
      <c r="AF94">
        <v>-0.60262884658163673</v>
      </c>
      <c r="AG94">
        <v>2.4105791632964398E-5</v>
      </c>
      <c r="AH94">
        <v>-0.60262884658163673</v>
      </c>
      <c r="AI94">
        <v>8.6003476933846183E-4</v>
      </c>
      <c r="AJ94">
        <v>-0.46534274446074264</v>
      </c>
      <c r="AK94">
        <f>Table1[[#This Row],[ratesVscumSumLicks_pVal]]-Table1[[#This Row],[normRatesVscumSumLicks_pVal]]</f>
        <v>-3.903127820947816E-18</v>
      </c>
      <c r="AL94">
        <f>Table1[[#This Row],[ratesVscumSumLicks_pearsonR]]-Table1[[#This Row],[normRatesVscumSumLicks_pearsonR]]</f>
        <v>0</v>
      </c>
      <c r="AM94">
        <v>8.6003476933846574E-4</v>
      </c>
      <c r="AN94">
        <v>-0.46534274446074259</v>
      </c>
      <c r="AO94">
        <v>2.5620143804100089E-5</v>
      </c>
      <c r="AP94">
        <v>-0.61348539060669682</v>
      </c>
      <c r="AQ94">
        <v>0.94301388801996133</v>
      </c>
      <c r="AR94">
        <v>1.1672098422533694E-2</v>
      </c>
      <c r="AT94" s="10">
        <v>14.789706378367182</v>
      </c>
      <c r="AU94" s="10">
        <v>2.2904349073004764</v>
      </c>
      <c r="AV94" s="10">
        <v>2.0479251121263271E-2</v>
      </c>
      <c r="AW94" s="10">
        <f>1/Table1[[#This Row],[Avg MeanISIinBurst]]</f>
        <v>48.82991053133366</v>
      </c>
      <c r="AX94" s="10">
        <v>127.01757277716813</v>
      </c>
      <c r="AY94" s="10">
        <v>2.5775856589970197E-2</v>
      </c>
      <c r="AZ94" s="10">
        <v>168.37493197911124</v>
      </c>
      <c r="BA94" s="10">
        <v>4.6916666666666669E-2</v>
      </c>
      <c r="BB94" s="10" t="b">
        <v>1</v>
      </c>
      <c r="BC94" s="10" t="b">
        <v>1</v>
      </c>
    </row>
    <row r="95" spans="1:55" hidden="1" x14ac:dyDescent="0.25">
      <c r="A95" t="s">
        <v>116</v>
      </c>
      <c r="B95">
        <v>19</v>
      </c>
      <c r="C95">
        <v>10</v>
      </c>
      <c r="D95" t="s">
        <v>103</v>
      </c>
      <c r="E95" t="s">
        <v>50</v>
      </c>
      <c r="F95">
        <v>1</v>
      </c>
      <c r="G95" t="str">
        <f>IF(Table1[[#This Row],[Ethanol Day]]&lt;9,"Early",IF(Table1[[#This Row],[Ethanol Day]]&gt;16,"Late","mid"))</f>
        <v>Early</v>
      </c>
      <c r="H95" t="s">
        <v>51</v>
      </c>
      <c r="I95" t="s">
        <v>51</v>
      </c>
      <c r="J95">
        <v>1037</v>
      </c>
      <c r="K95" s="1">
        <v>7.0416666666666655E-2</v>
      </c>
      <c r="L95">
        <v>16.798124436676801</v>
      </c>
      <c r="M95">
        <v>0.22472222222222227</v>
      </c>
      <c r="N95">
        <v>16.416307607642317</v>
      </c>
      <c r="O95">
        <v>9.0833333333333321E-2</v>
      </c>
      <c r="P95">
        <v>15.929392025044198</v>
      </c>
      <c r="Q95">
        <v>0.19138888888888886</v>
      </c>
      <c r="R95">
        <v>16.556230104371107</v>
      </c>
      <c r="S95">
        <v>-0.2252777777777778</v>
      </c>
      <c r="T95">
        <v>19.49343411207818</v>
      </c>
      <c r="U95">
        <v>1.8324121857622491</v>
      </c>
      <c r="V95">
        <v>5.3018460264900664</v>
      </c>
      <c r="W95">
        <v>0.22472222222222227</v>
      </c>
      <c r="X95">
        <v>203</v>
      </c>
      <c r="Y95">
        <v>9.0833333333333321E-2</v>
      </c>
      <c r="Z95">
        <v>279</v>
      </c>
      <c r="AA95">
        <v>0.19138888888888886</v>
      </c>
      <c r="AB95">
        <v>272</v>
      </c>
      <c r="AC95">
        <v>-0.2252777777777778</v>
      </c>
      <c r="AD95">
        <v>121</v>
      </c>
      <c r="AE95">
        <v>2.0958355857385644E-4</v>
      </c>
      <c r="AF95">
        <v>-0.54197841091972143</v>
      </c>
      <c r="AG95">
        <v>2.0958355857385644E-4</v>
      </c>
      <c r="AH95">
        <v>-0.54197841091972143</v>
      </c>
      <c r="AI95">
        <v>9.5853253718012666E-4</v>
      </c>
      <c r="AJ95">
        <v>-0.46160302561584532</v>
      </c>
      <c r="AK95">
        <f>Table1[[#This Row],[ratesVscumSumLicks_pVal]]-Table1[[#This Row],[normRatesVscumSumLicks_pVal]]</f>
        <v>3.2526065174565133E-18</v>
      </c>
      <c r="AL95">
        <f>Table1[[#This Row],[ratesVscumSumLicks_pearsonR]]-Table1[[#This Row],[normRatesVscumSumLicks_pearsonR]]</f>
        <v>0</v>
      </c>
      <c r="AM95">
        <v>9.5853253718012341E-4</v>
      </c>
      <c r="AN95">
        <v>-0.46160302561584543</v>
      </c>
      <c r="AO95">
        <v>6.5744868420295699E-2</v>
      </c>
      <c r="AP95">
        <v>-0.29381251010631371</v>
      </c>
      <c r="AQ95">
        <v>0.90767988673757427</v>
      </c>
      <c r="AR95">
        <v>1.8934543901122047E-2</v>
      </c>
      <c r="AT95" s="10">
        <v>16.798124436676801</v>
      </c>
      <c r="AU95" s="10">
        <v>2.1929233348351</v>
      </c>
      <c r="AV95" s="10">
        <v>1.7816424335128388E-2</v>
      </c>
      <c r="AW95" s="10">
        <f>1/Table1[[#This Row],[Avg MeanISIinBurst]]</f>
        <v>56.127985121476613</v>
      </c>
      <c r="AX95" s="10">
        <v>96.440511694313031</v>
      </c>
      <c r="AY95" s="10">
        <v>2.2186656578622271E-2</v>
      </c>
      <c r="AZ95" s="10">
        <v>164.42614942235133</v>
      </c>
      <c r="BA95" s="10">
        <v>1.8166666666666668E-2</v>
      </c>
      <c r="BB95" s="10" t="b">
        <v>1</v>
      </c>
      <c r="BC95" s="10" t="b">
        <v>1</v>
      </c>
    </row>
    <row r="96" spans="1:55" hidden="1" x14ac:dyDescent="0.25">
      <c r="A96" t="s">
        <v>83</v>
      </c>
      <c r="B96">
        <v>12</v>
      </c>
      <c r="C96">
        <v>4</v>
      </c>
      <c r="D96" t="s">
        <v>78</v>
      </c>
      <c r="E96" t="s">
        <v>50</v>
      </c>
      <c r="F96">
        <v>10</v>
      </c>
      <c r="G96" t="str">
        <f>IF(Table1[[#This Row],[Ethanol Day]]&lt;9,"Early",IF(Table1[[#This Row],[Ethanol Day]]&gt;16,"Late","mid"))</f>
        <v>mid</v>
      </c>
      <c r="H96" t="s">
        <v>54</v>
      </c>
      <c r="I96" t="s">
        <v>52</v>
      </c>
      <c r="J96">
        <v>199</v>
      </c>
      <c r="K96">
        <v>3.7018750000000002</v>
      </c>
      <c r="L96">
        <v>45.293004971902292</v>
      </c>
      <c r="M96">
        <v>1.8298611111111114</v>
      </c>
      <c r="N96">
        <v>35.519816976423947</v>
      </c>
      <c r="O96">
        <v>4.5277777777777777</v>
      </c>
      <c r="P96">
        <v>48.97306501986926</v>
      </c>
      <c r="Q96">
        <v>3.9597222222222221</v>
      </c>
      <c r="R96">
        <v>47.475420113158059</v>
      </c>
      <c r="S96">
        <v>4.4901388888888887</v>
      </c>
      <c r="T96">
        <v>49.421378936301068</v>
      </c>
      <c r="U96">
        <v>1.7215589059379779</v>
      </c>
      <c r="V96">
        <v>0.26568325272124943</v>
      </c>
      <c r="W96">
        <v>1.8298611111111114</v>
      </c>
      <c r="X96">
        <v>3</v>
      </c>
      <c r="Y96">
        <v>4.5277777777777777</v>
      </c>
      <c r="Z96">
        <v>25</v>
      </c>
      <c r="AA96">
        <v>3.9597222222222221</v>
      </c>
      <c r="AB96">
        <v>91</v>
      </c>
      <c r="AC96">
        <v>4.4901388888888887</v>
      </c>
      <c r="AD96">
        <v>78</v>
      </c>
      <c r="AE96">
        <v>5.3675702007392093E-2</v>
      </c>
      <c r="AF96">
        <v>0.28637253168799498</v>
      </c>
      <c r="AG96">
        <v>5.3675702007392093E-2</v>
      </c>
      <c r="AH96">
        <v>0.28637253168799504</v>
      </c>
      <c r="AI96">
        <v>6.3945746974502865E-2</v>
      </c>
      <c r="AJ96">
        <v>0.26952623099084627</v>
      </c>
      <c r="AK96">
        <f>Table1[[#This Row],[ratesVscumSumLicks_pVal]]-Table1[[#This Row],[normRatesVscumSumLicks_pVal]]</f>
        <v>-2.9143354396410359E-16</v>
      </c>
      <c r="AL96">
        <f>Table1[[#This Row],[ratesVscumSumLicks_pearsonR]]-Table1[[#This Row],[normRatesVscumSumLicks_pearsonR]]</f>
        <v>0</v>
      </c>
      <c r="AM96">
        <v>6.3945746974503156E-2</v>
      </c>
      <c r="AN96">
        <v>0.26952623099084616</v>
      </c>
      <c r="AO96">
        <v>0.18316950078929128</v>
      </c>
      <c r="AP96">
        <v>0.20442315714986284</v>
      </c>
      <c r="AQ96">
        <v>0.13054041055807053</v>
      </c>
      <c r="AR96">
        <v>0.23149409909588559</v>
      </c>
      <c r="AT96" s="10">
        <v>45.293004971902292</v>
      </c>
      <c r="AU96" s="10">
        <v>3.492696641897608</v>
      </c>
      <c r="AV96" s="10">
        <v>2.8515408851469078E-2</v>
      </c>
      <c r="AW96" s="10">
        <f>1/Table1[[#This Row],[Avg MeanISIinBurst]]</f>
        <v>35.068758971992828</v>
      </c>
      <c r="AX96" s="10">
        <v>135.52107479172008</v>
      </c>
      <c r="AY96" s="10">
        <v>8.1263097767892339E-2</v>
      </c>
      <c r="AZ96" s="10">
        <v>108.56148805958695</v>
      </c>
      <c r="BA96" s="10">
        <v>0.50909090909090915</v>
      </c>
      <c r="BB96" s="10" t="b">
        <v>1</v>
      </c>
      <c r="BC96" s="10" t="b">
        <v>1</v>
      </c>
    </row>
    <row r="97" spans="1:55" hidden="1" x14ac:dyDescent="0.25">
      <c r="A97" t="s">
        <v>116</v>
      </c>
      <c r="B97">
        <v>19</v>
      </c>
      <c r="C97">
        <v>13</v>
      </c>
      <c r="D97" t="s">
        <v>89</v>
      </c>
      <c r="E97" t="s">
        <v>50</v>
      </c>
      <c r="F97">
        <v>1</v>
      </c>
      <c r="G97" t="str">
        <f>IF(Table1[[#This Row],[Ethanol Day]]&lt;9,"Early",IF(Table1[[#This Row],[Ethanol Day]]&gt;16,"Late","mid"))</f>
        <v>Early</v>
      </c>
      <c r="H97" t="s">
        <v>51</v>
      </c>
      <c r="I97" t="s">
        <v>52</v>
      </c>
      <c r="J97">
        <v>1037</v>
      </c>
      <c r="K97" s="1">
        <v>0.4408333333333333</v>
      </c>
      <c r="L97">
        <v>14.007755167483088</v>
      </c>
      <c r="M97">
        <v>0.79333333333333333</v>
      </c>
      <c r="N97">
        <v>15.816716981390597</v>
      </c>
      <c r="O97">
        <v>0.54944444444444451</v>
      </c>
      <c r="P97">
        <v>9.7341574780245264</v>
      </c>
      <c r="Q97">
        <v>0.75972222222222208</v>
      </c>
      <c r="R97">
        <v>14.322034280192483</v>
      </c>
      <c r="S97">
        <v>-0.33916666666666684</v>
      </c>
      <c r="T97">
        <v>18.308468693166393</v>
      </c>
      <c r="U97">
        <v>1.5488828252391098</v>
      </c>
      <c r="V97">
        <v>1.3845265287496198</v>
      </c>
      <c r="W97">
        <v>0.79333333333333333</v>
      </c>
      <c r="X97">
        <v>203</v>
      </c>
      <c r="Y97">
        <v>0.54944444444444451</v>
      </c>
      <c r="Z97">
        <v>279</v>
      </c>
      <c r="AA97">
        <v>0.75972222222222208</v>
      </c>
      <c r="AB97">
        <v>272</v>
      </c>
      <c r="AC97">
        <v>-0.33916666666666684</v>
      </c>
      <c r="AD97">
        <v>121</v>
      </c>
      <c r="AE97">
        <v>4.6954119880205099E-6</v>
      </c>
      <c r="AF97">
        <v>-0.64150918947849744</v>
      </c>
      <c r="AG97">
        <v>4.6954119880205099E-6</v>
      </c>
      <c r="AH97">
        <v>-0.64150918947849744</v>
      </c>
      <c r="AI97">
        <v>9.974042872399828E-4</v>
      </c>
      <c r="AJ97">
        <v>-0.46022132050685638</v>
      </c>
      <c r="AK97">
        <f>Table1[[#This Row],[ratesVscumSumLicks_pVal]]-Table1[[#This Row],[normRatesVscumSumLicks_pVal]]</f>
        <v>-5.6378512969246231E-18</v>
      </c>
      <c r="AL97">
        <f>Table1[[#This Row],[ratesVscumSumLicks_pearsonR]]-Table1[[#This Row],[normRatesVscumSumLicks_pearsonR]]</f>
        <v>0</v>
      </c>
      <c r="AM97">
        <v>9.9740428723998843E-4</v>
      </c>
      <c r="AN97">
        <v>-0.46022132050685627</v>
      </c>
      <c r="AO97">
        <v>1.1025841458295671E-5</v>
      </c>
      <c r="AP97">
        <v>-0.62187505644537455</v>
      </c>
      <c r="AQ97">
        <v>0.726128329041972</v>
      </c>
      <c r="AR97">
        <v>-5.5688042984141657E-2</v>
      </c>
      <c r="AT97" s="10">
        <v>14.007755167483088</v>
      </c>
      <c r="AU97" s="10">
        <v>2.3144297338078257</v>
      </c>
      <c r="AV97" s="10">
        <v>2.4566389371815694E-2</v>
      </c>
      <c r="AW97" s="10">
        <f>1/Table1[[#This Row],[Avg MeanISIinBurst]]</f>
        <v>40.706022560534315</v>
      </c>
      <c r="AX97" s="10">
        <v>90.647898395880347</v>
      </c>
      <c r="AY97" s="10">
        <v>3.4805364635817668E-2</v>
      </c>
      <c r="AZ97" s="10">
        <v>128.52722037647044</v>
      </c>
      <c r="BA97" s="10">
        <v>5.5952380952380962E-2</v>
      </c>
      <c r="BB97" s="10" t="b">
        <v>1</v>
      </c>
      <c r="BC97" s="10" t="b">
        <v>1</v>
      </c>
    </row>
    <row r="98" spans="1:55" hidden="1" x14ac:dyDescent="0.25">
      <c r="A98" t="s">
        <v>117</v>
      </c>
      <c r="B98">
        <v>21</v>
      </c>
      <c r="C98">
        <v>1</v>
      </c>
      <c r="D98" t="s">
        <v>77</v>
      </c>
      <c r="E98" t="s">
        <v>50</v>
      </c>
      <c r="F98">
        <v>5</v>
      </c>
      <c r="G98" t="str">
        <f>IF(Table1[[#This Row],[Ethanol Day]]&lt;9,"Early",IF(Table1[[#This Row],[Ethanol Day]]&gt;16,"Late","mid"))</f>
        <v>Early</v>
      </c>
      <c r="H98" t="s">
        <v>51</v>
      </c>
      <c r="I98" t="s">
        <v>51</v>
      </c>
      <c r="J98">
        <v>786</v>
      </c>
      <c r="K98" s="1">
        <v>1.5421527777777777</v>
      </c>
      <c r="L98">
        <v>55.540886679383838</v>
      </c>
      <c r="M98">
        <v>1.9491666666666667</v>
      </c>
      <c r="N98">
        <v>59.990828960072648</v>
      </c>
      <c r="O98">
        <v>1.7249999999999999</v>
      </c>
      <c r="P98">
        <v>58.131815284111603</v>
      </c>
      <c r="Q98">
        <v>1.2441666666666669</v>
      </c>
      <c r="R98">
        <v>53.022176201643049</v>
      </c>
      <c r="S98">
        <v>1.2502777777777778</v>
      </c>
      <c r="T98">
        <v>50.818381278714519</v>
      </c>
      <c r="U98">
        <v>1.9041179786449631</v>
      </c>
      <c r="V98">
        <v>0.63776120308799422</v>
      </c>
      <c r="W98">
        <v>1.9491666666666667</v>
      </c>
      <c r="X98">
        <v>162</v>
      </c>
      <c r="Y98">
        <v>1.7249999999999999</v>
      </c>
      <c r="Z98">
        <v>217</v>
      </c>
      <c r="AA98">
        <v>1.2441666666666669</v>
      </c>
      <c r="AB98">
        <v>204</v>
      </c>
      <c r="AC98">
        <v>1.2502777777777778</v>
      </c>
      <c r="AD98">
        <v>164</v>
      </c>
      <c r="AE98">
        <v>1.5214001773793557E-2</v>
      </c>
      <c r="AF98">
        <v>0.35586907661785139</v>
      </c>
      <c r="AG98">
        <v>1.5214001773793557E-2</v>
      </c>
      <c r="AH98">
        <v>0.35586907661785139</v>
      </c>
      <c r="AI98">
        <v>1.026533304313852E-7</v>
      </c>
      <c r="AJ98">
        <v>-0.68057606577508278</v>
      </c>
      <c r="AK98">
        <f>Table1[[#This Row],[ratesVscumSumLicks_pVal]]-Table1[[#This Row],[normRatesVscumSumLicks_pVal]]</f>
        <v>1.2176098616780567E-21</v>
      </c>
      <c r="AL98">
        <f>Table1[[#This Row],[ratesVscumSumLicks_pearsonR]]-Table1[[#This Row],[normRatesVscumSumLicks_pearsonR]]</f>
        <v>0</v>
      </c>
      <c r="AM98">
        <v>1.0265333043138399E-7</v>
      </c>
      <c r="AN98">
        <v>-0.68057606577508301</v>
      </c>
      <c r="AO98">
        <v>2.6743137552821677E-2</v>
      </c>
      <c r="AP98">
        <v>0.33392332459032781</v>
      </c>
      <c r="AQ98">
        <v>1.4792781374242893E-5</v>
      </c>
      <c r="AR98">
        <v>-0.60298251932021141</v>
      </c>
      <c r="AT98" s="10">
        <v>55.540886679383838</v>
      </c>
      <c r="AU98" s="10">
        <v>3.1731436058353935</v>
      </c>
      <c r="AV98" s="10">
        <v>2.3014420793879775E-2</v>
      </c>
      <c r="AW98" s="10">
        <f>1/Table1[[#This Row],[Avg MeanISIinBurst]]</f>
        <v>43.451017471008001</v>
      </c>
      <c r="AX98" s="10">
        <v>98.206609726574101</v>
      </c>
      <c r="AY98" s="10">
        <v>6.0372741710436939E-2</v>
      </c>
      <c r="AZ98" s="10">
        <v>119.95367424248316</v>
      </c>
      <c r="BA98" s="10">
        <v>0.2677272727272727</v>
      </c>
      <c r="BB98" s="10" t="b">
        <v>1</v>
      </c>
      <c r="BC98" s="10" t="b">
        <v>1</v>
      </c>
    </row>
    <row r="99" spans="1:55" hidden="1" x14ac:dyDescent="0.25">
      <c r="A99" t="s">
        <v>117</v>
      </c>
      <c r="B99">
        <v>21</v>
      </c>
      <c r="C99">
        <v>7</v>
      </c>
      <c r="D99" t="s">
        <v>97</v>
      </c>
      <c r="E99" t="s">
        <v>50</v>
      </c>
      <c r="F99">
        <v>5</v>
      </c>
      <c r="G99" t="str">
        <f>IF(Table1[[#This Row],[Ethanol Day]]&lt;9,"Early",IF(Table1[[#This Row],[Ethanol Day]]&gt;16,"Late","mid"))</f>
        <v>Early</v>
      </c>
      <c r="H99" t="s">
        <v>51</v>
      </c>
      <c r="I99" t="s">
        <v>51</v>
      </c>
      <c r="J99">
        <v>786</v>
      </c>
      <c r="K99" s="1">
        <v>0.28760416666666666</v>
      </c>
      <c r="L99">
        <v>39.053305559399533</v>
      </c>
      <c r="M99">
        <v>0.37305555555555547</v>
      </c>
      <c r="N99">
        <v>39.691186529373198</v>
      </c>
      <c r="O99">
        <v>0.31388888888888888</v>
      </c>
      <c r="P99">
        <v>35.172962256078179</v>
      </c>
      <c r="Q99">
        <v>0.24555555555555561</v>
      </c>
      <c r="R99">
        <v>37.691097008565528</v>
      </c>
      <c r="S99">
        <v>0.21791666666666668</v>
      </c>
      <c r="T99">
        <v>45.263742401638837</v>
      </c>
      <c r="U99">
        <v>2.1486855896289394</v>
      </c>
      <c r="V99">
        <v>3.03381444432409</v>
      </c>
      <c r="W99">
        <v>0.37305555555555547</v>
      </c>
      <c r="X99">
        <v>162</v>
      </c>
      <c r="Y99">
        <v>0.31388888888888888</v>
      </c>
      <c r="Z99">
        <v>217</v>
      </c>
      <c r="AA99">
        <v>0.24555555555555561</v>
      </c>
      <c r="AB99">
        <v>204</v>
      </c>
      <c r="AC99">
        <v>0.21791666666666668</v>
      </c>
      <c r="AD99">
        <v>164</v>
      </c>
      <c r="AE99">
        <v>0.65078382683586811</v>
      </c>
      <c r="AF99">
        <v>6.8551025768964977E-2</v>
      </c>
      <c r="AG99">
        <v>0.65078382683586811</v>
      </c>
      <c r="AH99">
        <v>6.8551025768965046E-2</v>
      </c>
      <c r="AI99">
        <v>1.4533498796229212E-3</v>
      </c>
      <c r="AJ99">
        <v>-0.44684248068697946</v>
      </c>
      <c r="AK99">
        <f>Table1[[#This Row],[ratesVscumSumLicks_pVal]]-Table1[[#This Row],[normRatesVscumSumLicks_pVal]]</f>
        <v>0</v>
      </c>
      <c r="AL99">
        <f>Table1[[#This Row],[ratesVscumSumLicks_pearsonR]]-Table1[[#This Row],[normRatesVscumSumLicks_pearsonR]]</f>
        <v>0</v>
      </c>
      <c r="AM99">
        <v>1.4533498796229212E-3</v>
      </c>
      <c r="AN99">
        <v>-0.44684248068697946</v>
      </c>
      <c r="AO99">
        <v>0.10068537492479934</v>
      </c>
      <c r="AP99">
        <v>0.25071873106543507</v>
      </c>
      <c r="AQ99">
        <v>0.15509233082474538</v>
      </c>
      <c r="AR99">
        <v>0.21802847763547079</v>
      </c>
      <c r="AT99" s="10">
        <v>39.053305559399533</v>
      </c>
      <c r="AU99" s="10">
        <v>3.2819907247881845</v>
      </c>
      <c r="AV99" s="10">
        <v>2.7839950069670515E-2</v>
      </c>
      <c r="AW99" s="10">
        <f>1/Table1[[#This Row],[Avg MeanISIinBurst]]</f>
        <v>35.919604650779284</v>
      </c>
      <c r="AX99" s="10">
        <v>72.657129996153571</v>
      </c>
      <c r="AY99" s="10">
        <v>6.3064793859042109E-2</v>
      </c>
      <c r="AZ99" s="10">
        <v>89.686743923687189</v>
      </c>
      <c r="BA99" s="10">
        <v>3.6363636363636355E-2</v>
      </c>
      <c r="BB99" s="10" t="b">
        <v>1</v>
      </c>
      <c r="BC99" s="10" t="b">
        <v>1</v>
      </c>
    </row>
    <row r="100" spans="1:55" hidden="1" x14ac:dyDescent="0.25">
      <c r="A100" t="s">
        <v>117</v>
      </c>
      <c r="B100">
        <v>21</v>
      </c>
      <c r="C100">
        <v>9</v>
      </c>
      <c r="D100" t="s">
        <v>98</v>
      </c>
      <c r="E100" t="s">
        <v>50</v>
      </c>
      <c r="F100">
        <v>5</v>
      </c>
      <c r="G100" t="str">
        <f>IF(Table1[[#This Row],[Ethanol Day]]&lt;9,"Early",IF(Table1[[#This Row],[Ethanol Day]]&gt;16,"Late","mid"))</f>
        <v>Early</v>
      </c>
      <c r="H100" t="s">
        <v>51</v>
      </c>
      <c r="I100" t="s">
        <v>51</v>
      </c>
      <c r="J100">
        <v>786</v>
      </c>
      <c r="K100" s="1">
        <v>0.58499999999999996</v>
      </c>
      <c r="L100">
        <v>8.3929168090434931</v>
      </c>
      <c r="M100">
        <v>0.71361111111111108</v>
      </c>
      <c r="N100">
        <v>9.9920132887651025</v>
      </c>
      <c r="O100">
        <v>0.63527777777777772</v>
      </c>
      <c r="P100">
        <v>9.6592464233907993</v>
      </c>
      <c r="Q100">
        <v>0.52694444444444444</v>
      </c>
      <c r="R100">
        <v>7.4450465676621809</v>
      </c>
      <c r="S100">
        <v>0.46416666666666667</v>
      </c>
      <c r="T100">
        <v>5.5165830300121037</v>
      </c>
      <c r="U100">
        <v>1.1185799599229835</v>
      </c>
      <c r="V100">
        <v>1.6896556504163147</v>
      </c>
      <c r="W100">
        <v>0.71361111111111108</v>
      </c>
      <c r="X100">
        <v>162</v>
      </c>
      <c r="Y100">
        <v>0.63527777777777772</v>
      </c>
      <c r="Z100">
        <v>217</v>
      </c>
      <c r="AA100">
        <v>0.52694444444444444</v>
      </c>
      <c r="AB100">
        <v>204</v>
      </c>
      <c r="AC100">
        <v>0.46416666666666667</v>
      </c>
      <c r="AD100">
        <v>164</v>
      </c>
      <c r="AE100">
        <v>0.83947865385033782</v>
      </c>
      <c r="AF100">
        <v>-3.0703858817706889E-2</v>
      </c>
      <c r="AG100">
        <v>0.83947865385033782</v>
      </c>
      <c r="AH100">
        <v>-3.0703858817706896E-2</v>
      </c>
      <c r="AI100">
        <v>2.008285471263438E-8</v>
      </c>
      <c r="AJ100">
        <v>-0.7065358125466179</v>
      </c>
      <c r="AK100">
        <f>Table1[[#This Row],[ratesVscumSumLicks_pVal]]-Table1[[#This Row],[normRatesVscumSumLicks_pVal]]</f>
        <v>1.4558378780933287E-22</v>
      </c>
      <c r="AL100">
        <f>Table1[[#This Row],[ratesVscumSumLicks_pearsonR]]-Table1[[#This Row],[normRatesVscumSumLicks_pearsonR]]</f>
        <v>0</v>
      </c>
      <c r="AM100">
        <v>2.0082854712634234E-8</v>
      </c>
      <c r="AN100">
        <v>-0.70653581254661812</v>
      </c>
      <c r="AO100">
        <v>0.6451759062322342</v>
      </c>
      <c r="AP100">
        <v>-7.1385482899109648E-2</v>
      </c>
      <c r="AQ100">
        <v>2.3341714080282814E-4</v>
      </c>
      <c r="AR100">
        <v>-0.52754922849432762</v>
      </c>
      <c r="AT100" s="10">
        <v>8.3929168090434931</v>
      </c>
      <c r="AU100" s="10">
        <v>2.1404806052533334</v>
      </c>
      <c r="AV100" s="10">
        <v>2.4935451716843762E-2</v>
      </c>
      <c r="AW100" s="10">
        <f>1/Table1[[#This Row],[Avg MeanISIinBurst]]</f>
        <v>40.103544598091453</v>
      </c>
      <c r="AX100" s="10">
        <v>84.259302687671095</v>
      </c>
      <c r="AY100" s="10">
        <v>2.92555279631358E-2</v>
      </c>
      <c r="AZ100" s="10">
        <v>140.99726099947597</v>
      </c>
      <c r="BA100" s="10">
        <v>2.4621212121212131E-2</v>
      </c>
      <c r="BB100" s="10" t="b">
        <v>1</v>
      </c>
      <c r="BC100" s="10" t="b">
        <v>1</v>
      </c>
    </row>
    <row r="101" spans="1:55" hidden="1" x14ac:dyDescent="0.25">
      <c r="A101" t="s">
        <v>118</v>
      </c>
      <c r="B101">
        <v>22</v>
      </c>
      <c r="C101">
        <v>2</v>
      </c>
      <c r="D101" t="s">
        <v>79</v>
      </c>
      <c r="E101" t="s">
        <v>50</v>
      </c>
      <c r="F101">
        <v>8</v>
      </c>
      <c r="G101" t="str">
        <f>IF(Table1[[#This Row],[Ethanol Day]]&lt;9,"Early",IF(Table1[[#This Row],[Ethanol Day]]&gt;16,"Late","mid"))</f>
        <v>Early</v>
      </c>
      <c r="H101" t="s">
        <v>51</v>
      </c>
      <c r="I101" t="s">
        <v>71</v>
      </c>
      <c r="J101">
        <v>1000</v>
      </c>
      <c r="K101" s="1">
        <v>9.5659027777777776</v>
      </c>
      <c r="L101">
        <v>67.65702015262373</v>
      </c>
      <c r="M101">
        <v>10.150555555555556</v>
      </c>
      <c r="N101">
        <v>69.334805639271536</v>
      </c>
      <c r="O101">
        <v>9.3330555555555552</v>
      </c>
      <c r="P101">
        <v>67.060701159480388</v>
      </c>
      <c r="Q101">
        <v>9.0647222222222208</v>
      </c>
      <c r="R101">
        <v>65.798174676392335</v>
      </c>
      <c r="S101">
        <v>9.7152777777777786</v>
      </c>
      <c r="T101">
        <v>68.279495345664699</v>
      </c>
      <c r="U101">
        <v>1.0145885309740927</v>
      </c>
      <c r="V101">
        <v>0.10474652061480716</v>
      </c>
      <c r="W101">
        <v>10.150555555555556</v>
      </c>
      <c r="X101">
        <v>193</v>
      </c>
      <c r="Y101">
        <v>9.3330555555555552</v>
      </c>
      <c r="Z101">
        <v>252</v>
      </c>
      <c r="AA101">
        <v>9.0647222222222208</v>
      </c>
      <c r="AB101">
        <v>208</v>
      </c>
      <c r="AC101">
        <v>9.7152777777777786</v>
      </c>
      <c r="AD101">
        <v>307</v>
      </c>
      <c r="AE101">
        <v>0.91960054190084195</v>
      </c>
      <c r="AF101">
        <v>-1.4962592577170144E-2</v>
      </c>
      <c r="AG101">
        <v>0.91960054190084195</v>
      </c>
      <c r="AH101">
        <v>-1.4962592577170105E-2</v>
      </c>
      <c r="AI101">
        <v>4.1184005552907334E-2</v>
      </c>
      <c r="AJ101">
        <v>-0.29585548246304361</v>
      </c>
      <c r="AK101">
        <f>Table1[[#This Row],[ratesVscumSumLicks_pVal]]-Table1[[#This Row],[normRatesVscumSumLicks_pVal]]</f>
        <v>0</v>
      </c>
      <c r="AL101">
        <f>Table1[[#This Row],[ratesVscumSumLicks_pearsonR]]-Table1[[#This Row],[normRatesVscumSumLicks_pearsonR]]</f>
        <v>0</v>
      </c>
      <c r="AM101">
        <v>4.1184005552907334E-2</v>
      </c>
      <c r="AN101">
        <v>-0.29585548246304366</v>
      </c>
      <c r="AO101">
        <v>0.95596844249004398</v>
      </c>
      <c r="AP101">
        <v>8.2764375274529782E-3</v>
      </c>
      <c r="AQ101">
        <v>0.10834085986149922</v>
      </c>
      <c r="AR101">
        <v>-0.2372456156403546</v>
      </c>
      <c r="AT101" s="10">
        <v>67.65702015262373</v>
      </c>
      <c r="AU101" s="10">
        <v>4.5061291844277909</v>
      </c>
      <c r="AV101" s="10">
        <v>3.7062999061109762E-2</v>
      </c>
      <c r="AW101" s="10">
        <f>1/Table1[[#This Row],[Avg MeanISIinBurst]]</f>
        <v>26.981086942025176</v>
      </c>
      <c r="AX101" s="10">
        <v>73.11452352239688</v>
      </c>
      <c r="AY101" s="10">
        <v>0.14897408854021216</v>
      </c>
      <c r="AZ101" s="10">
        <v>58.348232168790162</v>
      </c>
      <c r="BA101" s="10">
        <v>1.4378723404255314</v>
      </c>
      <c r="BB101" s="10" t="b">
        <v>1</v>
      </c>
      <c r="BC101" s="10" t="b">
        <v>1</v>
      </c>
    </row>
    <row r="102" spans="1:55" hidden="1" x14ac:dyDescent="0.25">
      <c r="A102" t="s">
        <v>119</v>
      </c>
      <c r="B102">
        <v>23</v>
      </c>
      <c r="C102">
        <v>14</v>
      </c>
      <c r="D102" t="s">
        <v>120</v>
      </c>
      <c r="E102" t="s">
        <v>50</v>
      </c>
      <c r="F102">
        <v>9</v>
      </c>
      <c r="G102" t="str">
        <f>IF(Table1[[#This Row],[Ethanol Day]]&lt;9,"Early",IF(Table1[[#This Row],[Ethanol Day]]&gt;16,"Late","mid"))</f>
        <v>mid</v>
      </c>
      <c r="H102" t="s">
        <v>51</v>
      </c>
      <c r="I102" t="s">
        <v>51</v>
      </c>
      <c r="J102">
        <v>1109</v>
      </c>
      <c r="K102" s="1">
        <v>0.57559027777777771</v>
      </c>
      <c r="L102">
        <v>10.617821772371688</v>
      </c>
      <c r="M102">
        <v>0.71194444444444438</v>
      </c>
      <c r="N102">
        <v>7.4940184516483956</v>
      </c>
      <c r="O102">
        <v>0.56819444444444445</v>
      </c>
      <c r="P102">
        <v>9.6615390287982894</v>
      </c>
      <c r="Q102">
        <v>0.53999999999999992</v>
      </c>
      <c r="R102">
        <v>7.0368737127496575</v>
      </c>
      <c r="S102">
        <v>0.48222222222222227</v>
      </c>
      <c r="T102">
        <v>17.938848724265689</v>
      </c>
      <c r="U102">
        <v>1.5690980013755953</v>
      </c>
      <c r="V102">
        <v>1.6447825425664451</v>
      </c>
      <c r="W102">
        <v>0.71194444444444438</v>
      </c>
      <c r="X102">
        <v>165</v>
      </c>
      <c r="Y102">
        <v>0.56819444444444445</v>
      </c>
      <c r="Z102">
        <v>130</v>
      </c>
      <c r="AA102">
        <v>0.53999999999999992</v>
      </c>
      <c r="AB102">
        <v>300</v>
      </c>
      <c r="AC102">
        <v>0.48222222222222227</v>
      </c>
      <c r="AD102">
        <v>463</v>
      </c>
      <c r="AE102">
        <v>0.92856218548084068</v>
      </c>
      <c r="AF102">
        <v>-1.3290201491168767E-2</v>
      </c>
      <c r="AG102">
        <v>0.92856218548084068</v>
      </c>
      <c r="AH102">
        <v>-1.329020149116877E-2</v>
      </c>
      <c r="AI102">
        <v>1.2742295730647174E-2</v>
      </c>
      <c r="AJ102">
        <v>-0.35700504820872303</v>
      </c>
      <c r="AK102">
        <f>Table1[[#This Row],[ratesVscumSumLicks_pVal]]-Table1[[#This Row],[normRatesVscumSumLicks_pVal]]</f>
        <v>-2.6020852139652106E-17</v>
      </c>
      <c r="AL102">
        <f>Table1[[#This Row],[ratesVscumSumLicks_pearsonR]]-Table1[[#This Row],[normRatesVscumSumLicks_pearsonR]]</f>
        <v>0</v>
      </c>
      <c r="AM102">
        <v>1.27422957306472E-2</v>
      </c>
      <c r="AN102">
        <v>-0.35700504820872281</v>
      </c>
      <c r="AO102">
        <v>0.90617624055769619</v>
      </c>
      <c r="AP102">
        <v>1.7868316947561216E-2</v>
      </c>
      <c r="AQ102">
        <v>8.3617309083807735E-4</v>
      </c>
      <c r="AR102">
        <v>0.47561378832692885</v>
      </c>
      <c r="AT102" s="10">
        <v>10.617821772371688</v>
      </c>
      <c r="AU102" s="10">
        <v>2.4049789836249116</v>
      </c>
      <c r="AV102" s="10">
        <v>2.5464616600442427E-2</v>
      </c>
      <c r="AW102" s="10">
        <f>1/Table1[[#This Row],[Avg MeanISIinBurst]]</f>
        <v>39.27017695536896</v>
      </c>
      <c r="AX102" s="10">
        <v>73.040679838945891</v>
      </c>
      <c r="AY102" s="10">
        <v>3.8401908134859497E-2</v>
      </c>
      <c r="AZ102" s="10">
        <v>114.95861117130836</v>
      </c>
      <c r="BA102" s="10">
        <v>3.1800000000000002E-2</v>
      </c>
      <c r="BB102" s="10" t="b">
        <v>1</v>
      </c>
      <c r="BC102" s="10" t="b">
        <v>1</v>
      </c>
    </row>
    <row r="103" spans="1:55" hidden="1" x14ac:dyDescent="0.25">
      <c r="A103" t="s">
        <v>48</v>
      </c>
      <c r="B103">
        <v>1</v>
      </c>
      <c r="C103">
        <v>8</v>
      </c>
      <c r="D103" t="s">
        <v>57</v>
      </c>
      <c r="E103" t="s">
        <v>50</v>
      </c>
      <c r="F103">
        <v>21</v>
      </c>
      <c r="G103" t="str">
        <f>IF(Table1[[#This Row],[Ethanol Day]]&lt;9,"Early",IF(Table1[[#This Row],[Ethanol Day]]&gt;16,"Late","mid"))</f>
        <v>Late</v>
      </c>
      <c r="H103" t="s">
        <v>51</v>
      </c>
      <c r="I103" t="s">
        <v>56</v>
      </c>
      <c r="J103">
        <v>531</v>
      </c>
      <c r="K103" s="1">
        <v>4.4893970959595961</v>
      </c>
      <c r="L103">
        <v>41.777304689624415</v>
      </c>
      <c r="M103">
        <v>2.7911111111111109</v>
      </c>
      <c r="N103">
        <v>28.789110596873972</v>
      </c>
      <c r="O103">
        <v>5.3059722222222225</v>
      </c>
      <c r="P103">
        <v>48.636681272058219</v>
      </c>
      <c r="Q103">
        <v>6.221111111111111</v>
      </c>
      <c r="R103">
        <v>54.111004236413834</v>
      </c>
      <c r="S103">
        <v>3.6393939393939392</v>
      </c>
      <c r="T103">
        <v>35.631922157329903</v>
      </c>
      <c r="U103">
        <v>1.1914537822121176</v>
      </c>
      <c r="V103">
        <v>0.20259802775447844</v>
      </c>
      <c r="W103">
        <v>2.7911111111111109</v>
      </c>
      <c r="X103">
        <v>82</v>
      </c>
      <c r="Y103">
        <v>5.3059722222222225</v>
      </c>
      <c r="Z103">
        <v>226</v>
      </c>
      <c r="AA103">
        <v>6.221111111111111</v>
      </c>
      <c r="AB103">
        <v>115</v>
      </c>
      <c r="AC103">
        <v>3.6393939393939392</v>
      </c>
      <c r="AD103">
        <v>107</v>
      </c>
      <c r="AE103">
        <v>2.2883057328090421E-2</v>
      </c>
      <c r="AF103">
        <v>0.32792727114936382</v>
      </c>
      <c r="AG103">
        <v>2.2883057328090421E-2</v>
      </c>
      <c r="AH103">
        <v>0.32792727114936382</v>
      </c>
      <c r="AI103">
        <v>8.2210801897872235E-2</v>
      </c>
      <c r="AJ103">
        <v>0.25342564796392059</v>
      </c>
      <c r="AK103">
        <f>Table1[[#This Row],[ratesVscumSumLicks_pVal]]-Table1[[#This Row],[normRatesVscumSumLicks_pVal]]</f>
        <v>0</v>
      </c>
      <c r="AL103">
        <f>Table1[[#This Row],[ratesVscumSumLicks_pearsonR]]-Table1[[#This Row],[normRatesVscumSumLicks_pearsonR]]</f>
        <v>0</v>
      </c>
      <c r="AM103">
        <v>8.2210801897872235E-2</v>
      </c>
      <c r="AN103">
        <v>0.25342564796392059</v>
      </c>
      <c r="AO103">
        <v>3.5533848991606887E-2</v>
      </c>
      <c r="AP103">
        <v>0.31078724139975722</v>
      </c>
      <c r="AQ103">
        <v>5.1844848482384485E-2</v>
      </c>
      <c r="AR103">
        <v>0.28850021453865765</v>
      </c>
      <c r="AT103" s="10">
        <v>41.777304689624415</v>
      </c>
      <c r="AU103" s="10">
        <v>3.0702729326926654</v>
      </c>
      <c r="AV103" s="10">
        <v>3.2430338031447889E-2</v>
      </c>
      <c r="AW103" s="10">
        <f>1/Table1[[#This Row],[Avg MeanISIinBurst]]</f>
        <v>30.835324597304357</v>
      </c>
      <c r="AX103" s="10">
        <v>70.996749571679302</v>
      </c>
      <c r="AY103" s="10">
        <v>7.804931854907031E-2</v>
      </c>
      <c r="AZ103" s="10">
        <v>80.075545966851777</v>
      </c>
      <c r="BA103" s="10">
        <v>0.6774468085106381</v>
      </c>
      <c r="BB103" s="10" t="b">
        <v>1</v>
      </c>
      <c r="BC103" s="10" t="b">
        <v>1</v>
      </c>
    </row>
    <row r="104" spans="1:55" hidden="1" x14ac:dyDescent="0.25">
      <c r="A104" t="s">
        <v>48</v>
      </c>
      <c r="B104">
        <v>1</v>
      </c>
      <c r="C104">
        <v>14</v>
      </c>
      <c r="D104" t="s">
        <v>61</v>
      </c>
      <c r="E104" t="s">
        <v>50</v>
      </c>
      <c r="F104">
        <v>21</v>
      </c>
      <c r="G104" t="str">
        <f>IF(Table1[[#This Row],[Ethanol Day]]&lt;9,"Early",IF(Table1[[#This Row],[Ethanol Day]]&gt;16,"Late","mid"))</f>
        <v>Late</v>
      </c>
      <c r="H104" t="s">
        <v>51</v>
      </c>
      <c r="I104" t="s">
        <v>51</v>
      </c>
      <c r="J104">
        <v>531</v>
      </c>
      <c r="K104" s="1">
        <v>0.32423611111111111</v>
      </c>
      <c r="L104">
        <v>20.581140302700174</v>
      </c>
      <c r="M104">
        <v>0.33333333333333331</v>
      </c>
      <c r="N104">
        <v>13.135547069632148</v>
      </c>
      <c r="O104">
        <v>0.25833333333333336</v>
      </c>
      <c r="P104">
        <v>20.558078578958884</v>
      </c>
      <c r="Q104">
        <v>0.31722222222222224</v>
      </c>
      <c r="R104">
        <v>23.041147471151927</v>
      </c>
      <c r="S104">
        <v>0.38805555555555554</v>
      </c>
      <c r="T104">
        <v>26.045119708181144</v>
      </c>
      <c r="U104">
        <v>1.5174143752442968</v>
      </c>
      <c r="V104">
        <v>2.994740531475748</v>
      </c>
      <c r="W104">
        <v>0.33333333333333331</v>
      </c>
      <c r="X104">
        <v>82</v>
      </c>
      <c r="Y104">
        <v>0.25833333333333336</v>
      </c>
      <c r="Z104">
        <v>226</v>
      </c>
      <c r="AA104">
        <v>0.31722222222222224</v>
      </c>
      <c r="AB104">
        <v>115</v>
      </c>
      <c r="AC104">
        <v>0.38805555555555554</v>
      </c>
      <c r="AD104">
        <v>107</v>
      </c>
      <c r="AE104">
        <v>7.9726489874438547E-3</v>
      </c>
      <c r="AF104">
        <v>-0.37857016229900398</v>
      </c>
      <c r="AG104">
        <v>7.9726489874437784E-3</v>
      </c>
      <c r="AH104">
        <v>-0.3785701622990042</v>
      </c>
      <c r="AI104">
        <v>0.22307131258010005</v>
      </c>
      <c r="AJ104">
        <v>0.17915660662116628</v>
      </c>
      <c r="AK104">
        <f>Table1[[#This Row],[ratesVscumSumLicks_pVal]]-Table1[[#This Row],[normRatesVscumSumLicks_pVal]]</f>
        <v>0</v>
      </c>
      <c r="AL104">
        <f>Table1[[#This Row],[ratesVscumSumLicks_pearsonR]]-Table1[[#This Row],[normRatesVscumSumLicks_pearsonR]]</f>
        <v>0</v>
      </c>
      <c r="AM104">
        <v>0.22307131258010005</v>
      </c>
      <c r="AN104">
        <v>0.17915660662116631</v>
      </c>
      <c r="AO104">
        <v>0.48159608335290482</v>
      </c>
      <c r="AP104">
        <v>-0.10519807164642553</v>
      </c>
      <c r="AQ104">
        <v>1.337136550140415E-4</v>
      </c>
      <c r="AR104">
        <v>0.52861292473837362</v>
      </c>
      <c r="AT104" s="10">
        <v>20.581140302700174</v>
      </c>
      <c r="AU104" s="10">
        <v>2.5144303840205535</v>
      </c>
      <c r="AV104" s="10">
        <v>2.550655620802085E-2</v>
      </c>
      <c r="AW104" s="10">
        <f>1/Table1[[#This Row],[Avg MeanISIinBurst]]</f>
        <v>39.205606270184674</v>
      </c>
      <c r="AX104" s="10">
        <v>72.589185683836462</v>
      </c>
      <c r="AY104" s="10">
        <v>4.3655820931255022E-2</v>
      </c>
      <c r="AZ104" s="10">
        <v>112.33889080059807</v>
      </c>
      <c r="BA104" s="10">
        <v>2.7708333333333331E-2</v>
      </c>
      <c r="BB104" s="10" t="b">
        <v>1</v>
      </c>
      <c r="BC104" s="10" t="b">
        <v>1</v>
      </c>
    </row>
    <row r="105" spans="1:55" hidden="1" x14ac:dyDescent="0.25">
      <c r="A105" t="s">
        <v>68</v>
      </c>
      <c r="B105">
        <v>6</v>
      </c>
      <c r="C105">
        <v>8</v>
      </c>
      <c r="D105" t="s">
        <v>59</v>
      </c>
      <c r="E105" t="s">
        <v>50</v>
      </c>
      <c r="F105">
        <v>22</v>
      </c>
      <c r="G105" t="str">
        <f>IF(Table1[[#This Row],[Ethanol Day]]&lt;9,"Early",IF(Table1[[#This Row],[Ethanol Day]]&gt;16,"Late","mid"))</f>
        <v>Late</v>
      </c>
      <c r="H105" t="s">
        <v>51</v>
      </c>
      <c r="I105" t="s">
        <v>51</v>
      </c>
      <c r="J105">
        <v>778</v>
      </c>
      <c r="K105" s="1">
        <v>1.3227083333333334</v>
      </c>
      <c r="L105">
        <v>49.767587319804164</v>
      </c>
      <c r="M105">
        <v>1.1669444444444446</v>
      </c>
      <c r="N105">
        <v>53.950739013710376</v>
      </c>
      <c r="O105">
        <v>1.7672222222222225</v>
      </c>
      <c r="P105">
        <v>54.501729020833388</v>
      </c>
      <c r="Q105">
        <v>0.95569444444444462</v>
      </c>
      <c r="R105">
        <v>44.581730924720489</v>
      </c>
      <c r="S105">
        <v>1.4009722222222223</v>
      </c>
      <c r="T105">
        <v>45.663006619967227</v>
      </c>
      <c r="U105">
        <v>2.2022035894478873</v>
      </c>
      <c r="V105">
        <v>0.69009781938429671</v>
      </c>
      <c r="W105">
        <v>1.1669444444444446</v>
      </c>
      <c r="X105">
        <v>91</v>
      </c>
      <c r="Y105">
        <v>1.7672222222222225</v>
      </c>
      <c r="Z105">
        <v>121</v>
      </c>
      <c r="AA105">
        <v>0.95569444444444462</v>
      </c>
      <c r="AB105">
        <v>171</v>
      </c>
      <c r="AC105">
        <v>1.4009722222222223</v>
      </c>
      <c r="AD105">
        <v>210</v>
      </c>
      <c r="AE105">
        <v>0.62477209036537018</v>
      </c>
      <c r="AF105">
        <v>7.241120592610284E-2</v>
      </c>
      <c r="AG105">
        <v>0.62477209036537018</v>
      </c>
      <c r="AH105">
        <v>7.241120592610284E-2</v>
      </c>
      <c r="AI105">
        <v>0.8232307779063559</v>
      </c>
      <c r="AJ105">
        <v>-3.3107673222159108E-2</v>
      </c>
      <c r="AK105">
        <f>Table1[[#This Row],[ratesVscumSumLicks_pVal]]-Table1[[#This Row],[normRatesVscumSumLicks_pVal]]</f>
        <v>0</v>
      </c>
      <c r="AL105">
        <f>Table1[[#This Row],[ratesVscumSumLicks_pearsonR]]-Table1[[#This Row],[normRatesVscumSumLicks_pearsonR]]</f>
        <v>5.5511151231257827E-17</v>
      </c>
      <c r="AM105">
        <v>0.8232307779063559</v>
      </c>
      <c r="AN105">
        <v>-3.3107673222159163E-2</v>
      </c>
      <c r="AO105">
        <v>0.18915573358139304</v>
      </c>
      <c r="AP105">
        <v>-0.20414210718983672</v>
      </c>
      <c r="AQ105">
        <v>2.3348644539550239E-5</v>
      </c>
      <c r="AR105">
        <v>-0.59749309397816441</v>
      </c>
      <c r="AT105" s="10">
        <v>49.767587319804164</v>
      </c>
      <c r="AU105" s="10">
        <v>2.7352631762145232</v>
      </c>
      <c r="AV105" s="10">
        <v>1.7960313513085847E-2</v>
      </c>
      <c r="AW105" s="10">
        <f>1/Table1[[#This Row],[Avg MeanISIinBurst]]</f>
        <v>55.678315374138769</v>
      </c>
      <c r="AX105" s="10">
        <v>175.08521010237112</v>
      </c>
      <c r="AY105" s="10">
        <v>4.0860911312224524E-2</v>
      </c>
      <c r="AZ105" s="10">
        <v>238.24238751153771</v>
      </c>
      <c r="BA105" s="10">
        <v>0.23643410852713184</v>
      </c>
      <c r="BB105" s="10" t="b">
        <v>1</v>
      </c>
      <c r="BC105" s="10" t="b">
        <v>1</v>
      </c>
    </row>
    <row r="106" spans="1:55" hidden="1" x14ac:dyDescent="0.25">
      <c r="A106" t="s">
        <v>75</v>
      </c>
      <c r="B106">
        <v>9</v>
      </c>
      <c r="C106">
        <v>14</v>
      </c>
      <c r="D106" t="s">
        <v>62</v>
      </c>
      <c r="E106" t="s">
        <v>50</v>
      </c>
      <c r="F106">
        <v>21</v>
      </c>
      <c r="G106" t="str">
        <f>IF(Table1[[#This Row],[Ethanol Day]]&lt;9,"Early",IF(Table1[[#This Row],[Ethanol Day]]&gt;16,"Late","mid"))</f>
        <v>Late</v>
      </c>
      <c r="H106" t="s">
        <v>51</v>
      </c>
      <c r="I106" t="s">
        <v>51</v>
      </c>
      <c r="J106">
        <v>880</v>
      </c>
      <c r="K106" s="1">
        <v>0.51864583333333336</v>
      </c>
      <c r="L106">
        <v>6.923729567467606</v>
      </c>
      <c r="M106">
        <v>0.50680555555555562</v>
      </c>
      <c r="N106">
        <v>9.9576534917004249</v>
      </c>
      <c r="O106">
        <v>0.48777777777777781</v>
      </c>
      <c r="P106">
        <v>6.1443427087485354</v>
      </c>
      <c r="Q106">
        <v>0.50916666666666677</v>
      </c>
      <c r="R106">
        <v>6.2164593152457082</v>
      </c>
      <c r="S106">
        <v>0.57083333333333341</v>
      </c>
      <c r="T106">
        <v>1.837379447954772</v>
      </c>
      <c r="U106">
        <v>2.0215605472888414</v>
      </c>
      <c r="V106">
        <v>1.3143588192795956</v>
      </c>
      <c r="W106">
        <v>0.50680555555555562</v>
      </c>
      <c r="X106">
        <v>213</v>
      </c>
      <c r="Y106">
        <v>0.48777777777777781</v>
      </c>
      <c r="Z106">
        <v>170</v>
      </c>
      <c r="AA106">
        <v>0.50916666666666677</v>
      </c>
      <c r="AB106">
        <v>303</v>
      </c>
      <c r="AC106">
        <v>0.57083333333333341</v>
      </c>
      <c r="AD106">
        <v>64</v>
      </c>
      <c r="AE106">
        <v>0.59170172384326869</v>
      </c>
      <c r="AF106">
        <v>8.8601674516695816E-2</v>
      </c>
      <c r="AG106">
        <v>0.59170172384327158</v>
      </c>
      <c r="AH106">
        <v>8.8601674516695775E-2</v>
      </c>
      <c r="AI106">
        <v>0.20109133367388643</v>
      </c>
      <c r="AJ106">
        <v>0.1878318321196098</v>
      </c>
      <c r="AK106">
        <f>Table1[[#This Row],[ratesVscumSumLicks_pVal]]-Table1[[#This Row],[normRatesVscumSumLicks_pVal]]</f>
        <v>0</v>
      </c>
      <c r="AL106">
        <f>Table1[[#This Row],[ratesVscumSumLicks_pearsonR]]-Table1[[#This Row],[normRatesVscumSumLicks_pearsonR]]</f>
        <v>0</v>
      </c>
      <c r="AM106">
        <v>0.20109133367388643</v>
      </c>
      <c r="AN106">
        <v>0.1878318321196098</v>
      </c>
      <c r="AO106">
        <v>0.91990932534182357</v>
      </c>
      <c r="AP106">
        <v>1.7912476231433209E-2</v>
      </c>
      <c r="AQ106">
        <v>0.2221841458156032</v>
      </c>
      <c r="AR106">
        <v>-0.21493744516776661</v>
      </c>
      <c r="AT106" s="10">
        <v>6.923729567467606</v>
      </c>
      <c r="AU106" s="10">
        <v>2.1149420472001115</v>
      </c>
      <c r="AV106" s="10">
        <v>2.7309278111374888E-2</v>
      </c>
      <c r="AW106" s="10">
        <f>1/Table1[[#This Row],[Avg MeanISIinBurst]]</f>
        <v>36.617591864630029</v>
      </c>
      <c r="AX106" s="10">
        <v>69.79853255393931</v>
      </c>
      <c r="AY106" s="10">
        <v>3.1425201166853649E-2</v>
      </c>
      <c r="AZ106" s="10">
        <v>125.63711009626039</v>
      </c>
      <c r="BA106" s="10">
        <v>1.7058823529411762E-2</v>
      </c>
      <c r="BB106" s="10" t="b">
        <v>1</v>
      </c>
      <c r="BC106" s="10" t="b">
        <v>1</v>
      </c>
    </row>
    <row r="107" spans="1:55" hidden="1" x14ac:dyDescent="0.25">
      <c r="A107" t="s">
        <v>76</v>
      </c>
      <c r="B107">
        <v>11</v>
      </c>
      <c r="C107">
        <v>2</v>
      </c>
      <c r="D107" t="s">
        <v>78</v>
      </c>
      <c r="E107" t="s">
        <v>50</v>
      </c>
      <c r="F107">
        <v>25</v>
      </c>
      <c r="G107" t="str">
        <f>IF(Table1[[#This Row],[Ethanol Day]]&lt;9,"Early",IF(Table1[[#This Row],[Ethanol Day]]&gt;16,"Late","mid"))</f>
        <v>Late</v>
      </c>
      <c r="H107" t="s">
        <v>51</v>
      </c>
      <c r="I107" t="s">
        <v>52</v>
      </c>
      <c r="J107">
        <v>687</v>
      </c>
      <c r="K107" s="1">
        <v>1.1156944444444443</v>
      </c>
      <c r="L107">
        <v>16.875549723388502</v>
      </c>
      <c r="M107">
        <v>0.62861111111111112</v>
      </c>
      <c r="N107">
        <v>15.109605858807219</v>
      </c>
      <c r="O107">
        <v>1.2058333333333333</v>
      </c>
      <c r="P107">
        <v>16.035107994687586</v>
      </c>
      <c r="Q107">
        <v>1.4702777777777776</v>
      </c>
      <c r="R107">
        <v>17.819340171029662</v>
      </c>
      <c r="S107">
        <v>1.1580555555555556</v>
      </c>
      <c r="T107">
        <v>19.159332009674834</v>
      </c>
      <c r="U107">
        <v>1.4540617435207785</v>
      </c>
      <c r="V107">
        <v>0.80378633278797795</v>
      </c>
      <c r="W107">
        <v>0.62861111111111112</v>
      </c>
      <c r="X107">
        <v>30</v>
      </c>
      <c r="Y107">
        <v>1.2058333333333333</v>
      </c>
      <c r="Z107">
        <v>195</v>
      </c>
      <c r="AA107">
        <v>1.4702777777777776</v>
      </c>
      <c r="AB107">
        <v>198</v>
      </c>
      <c r="AC107">
        <v>1.1580555555555556</v>
      </c>
      <c r="AD107">
        <v>232</v>
      </c>
      <c r="AE107">
        <v>6.399239734790999E-3</v>
      </c>
      <c r="AF107">
        <v>0.40493591776579829</v>
      </c>
      <c r="AG107">
        <v>6.399239734790999E-3</v>
      </c>
      <c r="AH107">
        <v>0.40493591776579829</v>
      </c>
      <c r="AI107">
        <v>0.12499735512253851</v>
      </c>
      <c r="AJ107">
        <v>0.22451331917742048</v>
      </c>
      <c r="AK107">
        <f>Table1[[#This Row],[ratesVscumSumLicks_pVal]]-Table1[[#This Row],[normRatesVscumSumLicks_pVal]]</f>
        <v>5.5511151231257827E-16</v>
      </c>
      <c r="AL107">
        <f>Table1[[#This Row],[ratesVscumSumLicks_pearsonR]]-Table1[[#This Row],[normRatesVscumSumLicks_pearsonR]]</f>
        <v>0</v>
      </c>
      <c r="AM107">
        <v>0.12499735512253796</v>
      </c>
      <c r="AN107">
        <v>0.22451331917742062</v>
      </c>
      <c r="AO107">
        <v>0.61251952956136912</v>
      </c>
      <c r="AP107">
        <v>8.0452669064819612E-2</v>
      </c>
      <c r="AQ107">
        <v>0.10827723004011169</v>
      </c>
      <c r="AR107">
        <v>0.25139739808037675</v>
      </c>
      <c r="AT107" s="10">
        <v>16.875549723388502</v>
      </c>
      <c r="AU107" s="10">
        <v>2.3436210774193706</v>
      </c>
      <c r="AV107" s="10">
        <v>2.6015525075482871E-2</v>
      </c>
      <c r="AW107" s="10">
        <f>1/Table1[[#This Row],[Avg MeanISIinBurst]]</f>
        <v>38.438586078833509</v>
      </c>
      <c r="AX107" s="10">
        <v>99.795134182383038</v>
      </c>
      <c r="AY107" s="10">
        <v>3.6982111039667705E-2</v>
      </c>
      <c r="AZ107" s="10">
        <v>135.59954933839549</v>
      </c>
      <c r="BA107" s="10">
        <v>9.1666666666666688E-2</v>
      </c>
      <c r="BB107" s="10" t="b">
        <v>1</v>
      </c>
      <c r="BC107" s="10" t="b">
        <v>1</v>
      </c>
    </row>
    <row r="108" spans="1:55" hidden="1" x14ac:dyDescent="0.25">
      <c r="A108" t="s">
        <v>76</v>
      </c>
      <c r="B108">
        <v>11</v>
      </c>
      <c r="C108">
        <v>8</v>
      </c>
      <c r="D108" t="s">
        <v>82</v>
      </c>
      <c r="E108" t="s">
        <v>50</v>
      </c>
      <c r="F108">
        <v>25</v>
      </c>
      <c r="G108" t="str">
        <f>IF(Table1[[#This Row],[Ethanol Day]]&lt;9,"Early",IF(Table1[[#This Row],[Ethanol Day]]&gt;16,"Late","mid"))</f>
        <v>Late</v>
      </c>
      <c r="H108" t="s">
        <v>51</v>
      </c>
      <c r="I108" t="s">
        <v>52</v>
      </c>
      <c r="J108">
        <v>687</v>
      </c>
      <c r="K108" s="1">
        <v>2.1460416666666666</v>
      </c>
      <c r="L108">
        <v>30.624056461041345</v>
      </c>
      <c r="M108">
        <v>1.9055555555555557</v>
      </c>
      <c r="N108">
        <v>29.594371849485899</v>
      </c>
      <c r="O108">
        <v>2.4388888888888887</v>
      </c>
      <c r="P108">
        <v>32.608941181514602</v>
      </c>
      <c r="Q108">
        <v>2.0861111111111108</v>
      </c>
      <c r="R108">
        <v>30.961448840599243</v>
      </c>
      <c r="S108">
        <v>2.1536111111111116</v>
      </c>
      <c r="T108">
        <v>28.685167728327833</v>
      </c>
      <c r="U108">
        <v>1.247736514567324</v>
      </c>
      <c r="V108">
        <v>0.47697740453760973</v>
      </c>
      <c r="W108">
        <v>1.9055555555555557</v>
      </c>
      <c r="X108">
        <v>30</v>
      </c>
      <c r="Y108">
        <v>2.4388888888888887</v>
      </c>
      <c r="Z108">
        <v>195</v>
      </c>
      <c r="AA108">
        <v>2.0861111111111108</v>
      </c>
      <c r="AB108">
        <v>198</v>
      </c>
      <c r="AC108">
        <v>2.1536111111111116</v>
      </c>
      <c r="AD108">
        <v>232</v>
      </c>
      <c r="AE108">
        <v>0.9668781785945737</v>
      </c>
      <c r="AF108">
        <v>-6.4454703831964876E-3</v>
      </c>
      <c r="AG108">
        <v>0.9668781785945737</v>
      </c>
      <c r="AH108">
        <v>-6.4454703831964485E-3</v>
      </c>
      <c r="AI108">
        <v>0.36081514124540881</v>
      </c>
      <c r="AJ108">
        <v>0.13484828295095846</v>
      </c>
      <c r="AK108">
        <f>Table1[[#This Row],[ratesVscumSumLicks_pVal]]-Table1[[#This Row],[normRatesVscumSumLicks_pVal]]</f>
        <v>0</v>
      </c>
      <c r="AL108">
        <f>Table1[[#This Row],[ratesVscumSumLicks_pearsonR]]-Table1[[#This Row],[normRatesVscumSumLicks_pearsonR]]</f>
        <v>0</v>
      </c>
      <c r="AM108">
        <v>0.36081514124540881</v>
      </c>
      <c r="AN108">
        <v>0.13484828295095849</v>
      </c>
      <c r="AO108">
        <v>0.78379464088864781</v>
      </c>
      <c r="AP108">
        <v>-4.2570736041478659E-2</v>
      </c>
      <c r="AQ108">
        <v>0.66527796536555195</v>
      </c>
      <c r="AR108">
        <v>-6.708016860005972E-2</v>
      </c>
      <c r="AT108" s="10">
        <v>30.624056461041345</v>
      </c>
      <c r="AU108" s="10">
        <v>2.6282427507153838</v>
      </c>
      <c r="AV108" s="10">
        <v>2.7653160096099957E-2</v>
      </c>
      <c r="AW108" s="10">
        <f>1/Table1[[#This Row],[Avg MeanISIinBurst]]</f>
        <v>36.162232328052596</v>
      </c>
      <c r="AX108" s="10">
        <v>116.14622189851147</v>
      </c>
      <c r="AY108" s="10">
        <v>5.0741910301631617E-2</v>
      </c>
      <c r="AZ108" s="10">
        <v>122.27081176628994</v>
      </c>
      <c r="BA108" s="10">
        <v>0.24704545454545454</v>
      </c>
      <c r="BB108" s="10" t="b">
        <v>1</v>
      </c>
      <c r="BC108" s="10" t="b">
        <v>1</v>
      </c>
    </row>
    <row r="109" spans="1:55" hidden="1" x14ac:dyDescent="0.25">
      <c r="A109" t="s">
        <v>83</v>
      </c>
      <c r="B109">
        <v>12</v>
      </c>
      <c r="C109">
        <v>9</v>
      </c>
      <c r="D109" t="s">
        <v>82</v>
      </c>
      <c r="E109" t="s">
        <v>50</v>
      </c>
      <c r="F109">
        <v>10</v>
      </c>
      <c r="G109" t="str">
        <f>IF(Table1[[#This Row],[Ethanol Day]]&lt;9,"Early",IF(Table1[[#This Row],[Ethanol Day]]&gt;16,"Late","mid"))</f>
        <v>mid</v>
      </c>
      <c r="H109" t="s">
        <v>54</v>
      </c>
      <c r="I109" t="s">
        <v>52</v>
      </c>
      <c r="J109">
        <v>199</v>
      </c>
      <c r="K109">
        <v>7.8779861111111114</v>
      </c>
      <c r="L109">
        <v>69.525718470435237</v>
      </c>
      <c r="M109">
        <v>8.7055555555555575</v>
      </c>
      <c r="N109">
        <v>73.265635002051795</v>
      </c>
      <c r="O109">
        <v>7.1055555555555543</v>
      </c>
      <c r="P109">
        <v>65.539570759557307</v>
      </c>
      <c r="Q109">
        <v>8.5980555555555558</v>
      </c>
      <c r="R109">
        <v>70.738412042062677</v>
      </c>
      <c r="S109">
        <v>7.102777777777777</v>
      </c>
      <c r="T109">
        <v>67.458676055126091</v>
      </c>
      <c r="U109">
        <v>1.4919309890576666</v>
      </c>
      <c r="V109">
        <v>0.11687231188168282</v>
      </c>
      <c r="W109">
        <v>8.7055555555555575</v>
      </c>
      <c r="X109">
        <v>3</v>
      </c>
      <c r="Y109">
        <v>7.1055555555555543</v>
      </c>
      <c r="Z109">
        <v>25</v>
      </c>
      <c r="AA109">
        <v>8.5980555555555558</v>
      </c>
      <c r="AB109">
        <v>91</v>
      </c>
      <c r="AC109">
        <v>7.102777777777777</v>
      </c>
      <c r="AD109">
        <v>78</v>
      </c>
      <c r="AE109">
        <v>0.15071097830715385</v>
      </c>
      <c r="AF109">
        <v>-0.21530897115896472</v>
      </c>
      <c r="AG109">
        <v>0.15071097830715385</v>
      </c>
      <c r="AH109">
        <v>-0.21530897115896475</v>
      </c>
      <c r="AI109">
        <v>0.11355262252188492</v>
      </c>
      <c r="AJ109">
        <v>-0.23139081163227215</v>
      </c>
      <c r="AK109">
        <f>Table1[[#This Row],[ratesVscumSumLicks_pVal]]-Table1[[#This Row],[normRatesVscumSumLicks_pVal]]</f>
        <v>0</v>
      </c>
      <c r="AL109">
        <f>Table1[[#This Row],[ratesVscumSumLicks_pearsonR]]-Table1[[#This Row],[normRatesVscumSumLicks_pearsonR]]</f>
        <v>0</v>
      </c>
      <c r="AM109">
        <v>0.11355262252188492</v>
      </c>
      <c r="AN109">
        <v>-0.23139081163227221</v>
      </c>
      <c r="AO109">
        <v>2.1745350276002676E-2</v>
      </c>
      <c r="AP109">
        <v>-0.361916869945068</v>
      </c>
      <c r="AQ109">
        <v>0.16792639601762971</v>
      </c>
      <c r="AR109">
        <v>-0.22233296032263183</v>
      </c>
      <c r="AT109" s="10">
        <v>69.525718470435237</v>
      </c>
      <c r="AU109" s="10">
        <v>5.6809819794462975</v>
      </c>
      <c r="AV109" s="10">
        <v>3.0634205024736703E-2</v>
      </c>
      <c r="AW109" s="10">
        <f>1/Table1[[#This Row],[Avg MeanISIinBurst]]</f>
        <v>32.643249569966436</v>
      </c>
      <c r="AX109" s="10">
        <v>193.48968937916243</v>
      </c>
      <c r="AY109" s="10">
        <v>0.15589486903449928</v>
      </c>
      <c r="AZ109" s="10">
        <v>87.337184004454826</v>
      </c>
      <c r="BA109" s="10">
        <v>0.99375000000000002</v>
      </c>
      <c r="BB109" s="10" t="b">
        <v>1</v>
      </c>
      <c r="BC109" s="10" t="b">
        <v>1</v>
      </c>
    </row>
    <row r="110" spans="1:55" x14ac:dyDescent="0.25">
      <c r="A110" t="s">
        <v>99</v>
      </c>
      <c r="B110">
        <v>14</v>
      </c>
      <c r="C110">
        <v>4</v>
      </c>
      <c r="D110" t="s">
        <v>100</v>
      </c>
      <c r="E110" t="s">
        <v>50</v>
      </c>
      <c r="F110">
        <v>1</v>
      </c>
      <c r="G110" t="str">
        <f>IF(Table1[[#This Row],[Ethanol Day]]&lt;9,"Early",IF(Table1[[#This Row],[Ethanol Day]]&gt;16,"Late","mid"))</f>
        <v>Early</v>
      </c>
      <c r="H110" t="s">
        <v>54</v>
      </c>
      <c r="I110" t="s">
        <v>51</v>
      </c>
      <c r="J110">
        <v>24</v>
      </c>
      <c r="K110">
        <v>0.46565972222222218</v>
      </c>
      <c r="L110">
        <v>10.659007804460936</v>
      </c>
      <c r="M110">
        <v>0.39124999999999993</v>
      </c>
      <c r="N110">
        <v>11.454345817351985</v>
      </c>
      <c r="O110">
        <v>0.30791666666666662</v>
      </c>
      <c r="P110">
        <v>7.5916303620901777</v>
      </c>
      <c r="Q110">
        <v>0.55249999999999999</v>
      </c>
      <c r="R110">
        <v>11.887378658447668</v>
      </c>
      <c r="S110">
        <v>0.61097222222222236</v>
      </c>
      <c r="T110">
        <v>11.929880322901889</v>
      </c>
      <c r="U110">
        <v>1.422064649659212</v>
      </c>
      <c r="V110">
        <v>1.8630332981715894</v>
      </c>
      <c r="W110">
        <v>0.39124999999999993</v>
      </c>
      <c r="X110">
        <v>17</v>
      </c>
      <c r="Y110">
        <v>0.30791666666666662</v>
      </c>
      <c r="Z110">
        <v>6</v>
      </c>
      <c r="AA110">
        <v>0.55249999999999999</v>
      </c>
      <c r="AB110">
        <v>0</v>
      </c>
      <c r="AC110">
        <v>0.61097222222222236</v>
      </c>
      <c r="AD110">
        <v>0</v>
      </c>
      <c r="AE110">
        <v>4.5625759714453484E-2</v>
      </c>
      <c r="AF110">
        <v>-0.28992042807878865</v>
      </c>
      <c r="AG110">
        <v>4.5625759714453484E-2</v>
      </c>
      <c r="AH110">
        <v>-0.28992042807878848</v>
      </c>
      <c r="AI110">
        <v>5.5951242947970374E-2</v>
      </c>
      <c r="AJ110">
        <v>0.27775484091744329</v>
      </c>
      <c r="AK110">
        <f>Table1[[#This Row],[ratesVscumSumLicks_pVal]]-Table1[[#This Row],[normRatesVscumSumLicks_pVal]]</f>
        <v>3.5388358909926865E-16</v>
      </c>
      <c r="AL110">
        <f>Table1[[#This Row],[ratesVscumSumLicks_pearsonR]]-Table1[[#This Row],[normRatesVscumSumLicks_pearsonR]]</f>
        <v>0</v>
      </c>
      <c r="AM110">
        <v>5.595124294797002E-2</v>
      </c>
      <c r="AN110">
        <v>0.27775484091744335</v>
      </c>
      <c r="AO110">
        <v>0.48570496691695031</v>
      </c>
      <c r="AP110">
        <v>-0.11058009796251708</v>
      </c>
      <c r="AQ110">
        <v>0.73612148943773192</v>
      </c>
      <c r="AR110">
        <v>-5.3578852028715047E-2</v>
      </c>
      <c r="AT110" s="10">
        <v>10.659007804460936</v>
      </c>
      <c r="AU110" s="10">
        <v>2.1760210504396551</v>
      </c>
      <c r="AV110" s="10">
        <v>2.1531481351246367E-2</v>
      </c>
      <c r="AW110" s="10">
        <f>1/Table1[[#This Row],[Avg MeanISIinBurst]]</f>
        <v>46.44362288348146</v>
      </c>
      <c r="AX110" s="10">
        <v>111.00215411884442</v>
      </c>
      <c r="AY110" s="10">
        <v>2.5954759099681562E-2</v>
      </c>
      <c r="AZ110" s="10">
        <v>174.03589234898774</v>
      </c>
      <c r="BA110" s="10">
        <v>2.6428571428571419E-2</v>
      </c>
      <c r="BB110" s="10" t="b">
        <v>1</v>
      </c>
      <c r="BC110" s="10" t="b">
        <v>1</v>
      </c>
    </row>
    <row r="111" spans="1:55" hidden="1" x14ac:dyDescent="0.25">
      <c r="A111" t="s">
        <v>83</v>
      </c>
      <c r="B111">
        <v>12</v>
      </c>
      <c r="C111">
        <v>6</v>
      </c>
      <c r="D111" t="s">
        <v>85</v>
      </c>
      <c r="E111" t="s">
        <v>50</v>
      </c>
      <c r="F111">
        <v>10</v>
      </c>
      <c r="G111" t="str">
        <f>IF(Table1[[#This Row],[Ethanol Day]]&lt;9,"Early",IF(Table1[[#This Row],[Ethanol Day]]&gt;16,"Late","mid"))</f>
        <v>mid</v>
      </c>
      <c r="H111" t="s">
        <v>60</v>
      </c>
      <c r="I111" t="s">
        <v>52</v>
      </c>
      <c r="J111">
        <v>199</v>
      </c>
      <c r="K111" s="1">
        <v>11.491270833333333</v>
      </c>
      <c r="L111">
        <v>76.137283922250305</v>
      </c>
      <c r="M111">
        <v>12.229722222222222</v>
      </c>
      <c r="N111">
        <v>77.855409225687097</v>
      </c>
      <c r="O111">
        <v>11.925277777777778</v>
      </c>
      <c r="P111">
        <v>76.905826226501588</v>
      </c>
      <c r="Q111">
        <v>10.703749999999999</v>
      </c>
      <c r="R111">
        <v>73.973902122145816</v>
      </c>
      <c r="S111">
        <v>11.106333333333334</v>
      </c>
      <c r="T111">
        <v>75.416387479164044</v>
      </c>
      <c r="U111">
        <v>1.1838616444710006</v>
      </c>
      <c r="V111">
        <v>8.4619949624368418E-2</v>
      </c>
      <c r="W111">
        <v>12.229722222222222</v>
      </c>
      <c r="X111">
        <v>3</v>
      </c>
      <c r="Y111">
        <v>11.925277777777778</v>
      </c>
      <c r="Z111">
        <v>25</v>
      </c>
      <c r="AA111">
        <v>10.703749999999999</v>
      </c>
      <c r="AB111">
        <v>91</v>
      </c>
      <c r="AC111">
        <v>11.106333333333334</v>
      </c>
      <c r="AD111">
        <v>78</v>
      </c>
      <c r="AE111">
        <v>0.10709291734936788</v>
      </c>
      <c r="AF111">
        <v>-0.24070415862461031</v>
      </c>
      <c r="AG111">
        <v>0.1070929173493671</v>
      </c>
      <c r="AH111">
        <v>-0.24070415862461042</v>
      </c>
      <c r="AI111">
        <v>8.3469044064240883E-2</v>
      </c>
      <c r="AJ111">
        <v>-0.25242463344848393</v>
      </c>
      <c r="AK111">
        <f>Table1[[#This Row],[ratesVscumSumLicks_pVal]]-Table1[[#This Row],[normRatesVscumSumLicks_pVal]]</f>
        <v>0</v>
      </c>
      <c r="AL111">
        <f>Table1[[#This Row],[ratesVscumSumLicks_pearsonR]]-Table1[[#This Row],[normRatesVscumSumLicks_pearsonR]]</f>
        <v>0</v>
      </c>
      <c r="AM111">
        <v>8.3469044064240883E-2</v>
      </c>
      <c r="AN111">
        <v>-0.25242463344848404</v>
      </c>
      <c r="AO111">
        <v>7.1750519092862647E-2</v>
      </c>
      <c r="AP111">
        <v>-0.28070868768284529</v>
      </c>
      <c r="AQ111">
        <v>8.9359057455556543E-2</v>
      </c>
      <c r="AR111">
        <v>-0.26541394161817811</v>
      </c>
      <c r="AT111" s="10">
        <v>76.137283922250305</v>
      </c>
      <c r="AU111" s="10">
        <v>5.8888758798433498</v>
      </c>
      <c r="AV111" s="10">
        <v>3.3394427325762803E-2</v>
      </c>
      <c r="AW111" s="10">
        <f>1/Table1[[#This Row],[Avg MeanISIinBurst]]</f>
        <v>29.945115999295183</v>
      </c>
      <c r="AX111" s="10">
        <v>208.88119606653947</v>
      </c>
      <c r="AY111" s="10">
        <v>0.17760565702525838</v>
      </c>
      <c r="AZ111" s="10">
        <v>73.986206468974089</v>
      </c>
      <c r="BA111" s="10">
        <v>1.5050793650793648</v>
      </c>
      <c r="BB111" s="10" t="b">
        <v>1</v>
      </c>
      <c r="BC111" s="10" t="b">
        <v>1</v>
      </c>
    </row>
    <row r="112" spans="1:55" hidden="1" x14ac:dyDescent="0.25">
      <c r="A112" t="s">
        <v>92</v>
      </c>
      <c r="B112">
        <v>13</v>
      </c>
      <c r="C112">
        <v>2</v>
      </c>
      <c r="D112" t="s">
        <v>93</v>
      </c>
      <c r="E112" t="s">
        <v>50</v>
      </c>
      <c r="F112">
        <v>22</v>
      </c>
      <c r="G112" t="str">
        <f>IF(Table1[[#This Row],[Ethanol Day]]&lt;9,"Early",IF(Table1[[#This Row],[Ethanol Day]]&gt;16,"Late","mid"))</f>
        <v>Late</v>
      </c>
      <c r="H112" t="s">
        <v>51</v>
      </c>
      <c r="I112" t="s">
        <v>51</v>
      </c>
      <c r="J112">
        <v>889</v>
      </c>
      <c r="K112" s="1">
        <v>2.0134374999999998</v>
      </c>
      <c r="L112">
        <v>67.122796145550282</v>
      </c>
      <c r="M112">
        <v>2.0300000000000002</v>
      </c>
      <c r="N112">
        <v>69.152221776893327</v>
      </c>
      <c r="O112">
        <v>2.2866666666666666</v>
      </c>
      <c r="P112">
        <v>71.089048485824634</v>
      </c>
      <c r="Q112">
        <v>2.201111111111111</v>
      </c>
      <c r="R112">
        <v>68.182736076875884</v>
      </c>
      <c r="S112">
        <v>1.5359722222222223</v>
      </c>
      <c r="T112">
        <v>59.25562245918038</v>
      </c>
      <c r="U112">
        <v>2.9816954888083225</v>
      </c>
      <c r="V112">
        <v>0.4752160877724369</v>
      </c>
      <c r="W112">
        <v>2.0300000000000002</v>
      </c>
      <c r="X112">
        <v>314</v>
      </c>
      <c r="Y112">
        <v>2.2866666666666666</v>
      </c>
      <c r="Z112">
        <v>163</v>
      </c>
      <c r="AA112">
        <v>2.201111111111111</v>
      </c>
      <c r="AB112">
        <v>263</v>
      </c>
      <c r="AC112">
        <v>1.5359722222222223</v>
      </c>
      <c r="AD112">
        <v>69</v>
      </c>
      <c r="AE112">
        <v>4.0276872166589685E-2</v>
      </c>
      <c r="AF112">
        <v>0.3002970345191377</v>
      </c>
      <c r="AG112">
        <v>4.0276872166589685E-2</v>
      </c>
      <c r="AH112">
        <v>0.3002970345191377</v>
      </c>
      <c r="AI112">
        <v>0.26302098366259208</v>
      </c>
      <c r="AJ112">
        <v>-0.16479039140923654</v>
      </c>
      <c r="AK112">
        <f>Table1[[#This Row],[ratesVscumSumLicks_pVal]]-Table1[[#This Row],[normRatesVscumSumLicks_pVal]]</f>
        <v>0</v>
      </c>
      <c r="AL112">
        <f>Table1[[#This Row],[ratesVscumSumLicks_pearsonR]]-Table1[[#This Row],[normRatesVscumSumLicks_pearsonR]]</f>
        <v>0</v>
      </c>
      <c r="AM112">
        <v>0.26302098366259208</v>
      </c>
      <c r="AN112">
        <v>-0.16479039140923657</v>
      </c>
      <c r="AO112">
        <v>5.209846257964755E-2</v>
      </c>
      <c r="AP112">
        <v>0.29475919323493577</v>
      </c>
      <c r="AQ112">
        <v>9.5031026878434083E-3</v>
      </c>
      <c r="AR112">
        <v>-0.38675916200034555</v>
      </c>
      <c r="AT112" s="10">
        <v>67.122796145550282</v>
      </c>
      <c r="AU112" s="10">
        <v>5.7434431903877439</v>
      </c>
      <c r="AV112" s="10">
        <v>2.5719895302755022E-2</v>
      </c>
      <c r="AW112" s="10">
        <f>1/Table1[[#This Row],[Avg MeanISIinBurst]]</f>
        <v>38.880407102313654</v>
      </c>
      <c r="AX112" s="10">
        <v>75.606610823380663</v>
      </c>
      <c r="AY112" s="10">
        <v>0.14031306741908239</v>
      </c>
      <c r="AZ112" s="10">
        <v>80.703912985302338</v>
      </c>
      <c r="BA112" s="10">
        <v>0.23113636363636372</v>
      </c>
      <c r="BB112" s="10" t="b">
        <v>1</v>
      </c>
      <c r="BC112" s="10" t="b">
        <v>1</v>
      </c>
    </row>
    <row r="113" spans="1:55" hidden="1" x14ac:dyDescent="0.25">
      <c r="A113" t="s">
        <v>99</v>
      </c>
      <c r="B113">
        <v>14</v>
      </c>
      <c r="C113">
        <v>3</v>
      </c>
      <c r="D113" t="s">
        <v>80</v>
      </c>
      <c r="E113" t="s">
        <v>50</v>
      </c>
      <c r="F113">
        <v>1</v>
      </c>
      <c r="G113" t="str">
        <f>IF(Table1[[#This Row],[Ethanol Day]]&lt;9,"Early",IF(Table1[[#This Row],[Ethanol Day]]&gt;16,"Late","mid"))</f>
        <v>Early</v>
      </c>
      <c r="H113" t="s">
        <v>51</v>
      </c>
      <c r="I113" t="s">
        <v>51</v>
      </c>
      <c r="J113">
        <v>24</v>
      </c>
      <c r="K113" s="1">
        <v>1.2806249999999999</v>
      </c>
      <c r="L113">
        <v>14.94117442888413</v>
      </c>
      <c r="M113">
        <v>1.3933333333333333</v>
      </c>
      <c r="N113">
        <v>14.683973523017414</v>
      </c>
      <c r="O113">
        <v>0.93416666666666659</v>
      </c>
      <c r="P113">
        <v>11.698573535916639</v>
      </c>
      <c r="Q113">
        <v>1.4237500000000001</v>
      </c>
      <c r="R113">
        <v>18.45554765018986</v>
      </c>
      <c r="S113">
        <v>1.3712499999999999</v>
      </c>
      <c r="T113">
        <v>15.244766806306645</v>
      </c>
      <c r="U113">
        <v>1.1417111203025818</v>
      </c>
      <c r="V113">
        <v>0.76859645268488241</v>
      </c>
      <c r="W113">
        <v>1.3933333333333333</v>
      </c>
      <c r="X113">
        <v>17</v>
      </c>
      <c r="Y113">
        <v>0.93416666666666659</v>
      </c>
      <c r="Z113">
        <v>6</v>
      </c>
      <c r="AA113">
        <v>1.4237500000000001</v>
      </c>
      <c r="AB113">
        <v>0</v>
      </c>
      <c r="AC113">
        <v>1.3712499999999999</v>
      </c>
      <c r="AD113">
        <v>0</v>
      </c>
      <c r="AE113">
        <v>0.86862333610549169</v>
      </c>
      <c r="AF113">
        <v>-2.4517190920449829E-2</v>
      </c>
      <c r="AG113">
        <v>0.86862333610549169</v>
      </c>
      <c r="AH113">
        <v>-2.4517190920449822E-2</v>
      </c>
      <c r="AI113">
        <v>0.24713714606304182</v>
      </c>
      <c r="AJ113">
        <v>-0.17031186186187169</v>
      </c>
      <c r="AK113">
        <f>Table1[[#This Row],[ratesVscumSumLicks_pVal]]-Table1[[#This Row],[normRatesVscumSumLicks_pVal]]</f>
        <v>0</v>
      </c>
      <c r="AL113">
        <f>Table1[[#This Row],[ratesVscumSumLicks_pearsonR]]-Table1[[#This Row],[normRatesVscumSumLicks_pearsonR]]</f>
        <v>0</v>
      </c>
      <c r="AM113">
        <v>0.24713714606304182</v>
      </c>
      <c r="AN113">
        <v>-0.1703118618618718</v>
      </c>
      <c r="AO113">
        <v>0.16874546445294025</v>
      </c>
      <c r="AP113">
        <v>-0.20640407907360858</v>
      </c>
      <c r="AQ113">
        <v>0.60501021547694012</v>
      </c>
      <c r="AR113">
        <v>7.8295824890637397E-2</v>
      </c>
      <c r="AT113" s="10">
        <v>14.94117442888413</v>
      </c>
      <c r="AU113" s="10">
        <v>2.2642538728505781</v>
      </c>
      <c r="AV113" s="10">
        <v>2.6481572568350292E-2</v>
      </c>
      <c r="AW113" s="10">
        <f>1/Table1[[#This Row],[Avg MeanISIinBurst]]</f>
        <v>37.7621078740301</v>
      </c>
      <c r="AX113" s="10">
        <v>88.715105110623441</v>
      </c>
      <c r="AY113" s="10">
        <v>3.5998967841827635E-2</v>
      </c>
      <c r="AZ113" s="10">
        <v>126.42086019739786</v>
      </c>
      <c r="BA113" s="10">
        <v>8.9565217391304353E-2</v>
      </c>
      <c r="BB113" s="10" t="b">
        <v>1</v>
      </c>
      <c r="BC113" s="10" t="b">
        <v>1</v>
      </c>
    </row>
    <row r="114" spans="1:55" x14ac:dyDescent="0.25">
      <c r="A114" t="s">
        <v>99</v>
      </c>
      <c r="B114">
        <v>14</v>
      </c>
      <c r="C114">
        <v>6</v>
      </c>
      <c r="D114" t="s">
        <v>101</v>
      </c>
      <c r="E114" t="s">
        <v>50</v>
      </c>
      <c r="F114">
        <v>1</v>
      </c>
      <c r="G114" t="str">
        <f>IF(Table1[[#This Row],[Ethanol Day]]&lt;9,"Early",IF(Table1[[#This Row],[Ethanol Day]]&gt;16,"Late","mid"))</f>
        <v>Early</v>
      </c>
      <c r="H114" t="s">
        <v>54</v>
      </c>
      <c r="I114" t="s">
        <v>51</v>
      </c>
      <c r="J114">
        <v>24</v>
      </c>
      <c r="K114">
        <v>0.82020833333333332</v>
      </c>
      <c r="L114">
        <v>16.239426730823528</v>
      </c>
      <c r="M114">
        <v>0.90861111111111104</v>
      </c>
      <c r="N114">
        <v>17.578437983581711</v>
      </c>
      <c r="O114">
        <v>0.67388888888888887</v>
      </c>
      <c r="P114">
        <v>14.14791232276581</v>
      </c>
      <c r="Q114">
        <v>0.77638888888888891</v>
      </c>
      <c r="R114">
        <v>16.149799350493858</v>
      </c>
      <c r="S114">
        <v>0.92194444444444423</v>
      </c>
      <c r="T114">
        <v>17.081557266452737</v>
      </c>
      <c r="U114">
        <v>1.2522376364916299</v>
      </c>
      <c r="V114">
        <v>1.2216574620608702</v>
      </c>
      <c r="W114">
        <v>0.90861111111111104</v>
      </c>
      <c r="X114">
        <v>17</v>
      </c>
      <c r="Y114">
        <v>0.67388888888888887</v>
      </c>
      <c r="Z114">
        <v>6</v>
      </c>
      <c r="AA114">
        <v>0.77638888888888891</v>
      </c>
      <c r="AB114">
        <v>0</v>
      </c>
      <c r="AC114">
        <v>0.92194444444444423</v>
      </c>
      <c r="AD114">
        <v>0</v>
      </c>
      <c r="AE114">
        <v>0.47723772032253831</v>
      </c>
      <c r="AF114">
        <v>-0.10507346009589952</v>
      </c>
      <c r="AG114">
        <v>0.47723772032253831</v>
      </c>
      <c r="AH114">
        <v>-0.1050734600958996</v>
      </c>
      <c r="AI114">
        <v>5.1789766849130087E-2</v>
      </c>
      <c r="AJ114">
        <v>-0.2824194128777674</v>
      </c>
      <c r="AK114">
        <f>Table1[[#This Row],[ratesVscumSumLicks_pVal]]-Table1[[#This Row],[normRatesVscumSumLicks_pVal]]</f>
        <v>2.2898349882893854E-16</v>
      </c>
      <c r="AL114">
        <f>Table1[[#This Row],[ratesVscumSumLicks_pearsonR]]-Table1[[#This Row],[normRatesVscumSumLicks_pearsonR]]</f>
        <v>0</v>
      </c>
      <c r="AM114">
        <v>5.1789766849129858E-2</v>
      </c>
      <c r="AN114">
        <v>-0.28241941287776745</v>
      </c>
      <c r="AO114">
        <v>0.39483105817453745</v>
      </c>
      <c r="AP114">
        <v>0.12563934405506236</v>
      </c>
      <c r="AQ114">
        <v>0.58971519388061755</v>
      </c>
      <c r="AR114">
        <v>-7.9813367237350996E-2</v>
      </c>
      <c r="AT114" s="10">
        <v>16.239426730823528</v>
      </c>
      <c r="AU114" s="10">
        <v>2.4839454994332639</v>
      </c>
      <c r="AV114" s="10">
        <v>2.5866465878575006E-2</v>
      </c>
      <c r="AW114" s="10">
        <f>1/Table1[[#This Row],[Avg MeanISIinBurst]]</f>
        <v>38.66009391055978</v>
      </c>
      <c r="AX114" s="10">
        <v>104.4551800298194</v>
      </c>
      <c r="AY114" s="10">
        <v>4.032756125737242E-2</v>
      </c>
      <c r="AZ114" s="10">
        <v>126.23089425345152</v>
      </c>
      <c r="BA114" s="10">
        <v>5.5138888888888869E-2</v>
      </c>
      <c r="BB114" s="10" t="b">
        <v>1</v>
      </c>
      <c r="BC114" s="10" t="b">
        <v>1</v>
      </c>
    </row>
    <row r="115" spans="1:55" hidden="1" x14ac:dyDescent="0.25">
      <c r="A115" t="s">
        <v>99</v>
      </c>
      <c r="B115">
        <v>14</v>
      </c>
      <c r="C115">
        <v>11</v>
      </c>
      <c r="D115" t="s">
        <v>103</v>
      </c>
      <c r="E115" t="s">
        <v>50</v>
      </c>
      <c r="F115">
        <v>1</v>
      </c>
      <c r="G115" t="str">
        <f>IF(Table1[[#This Row],[Ethanol Day]]&lt;9,"Early",IF(Table1[[#This Row],[Ethanol Day]]&gt;16,"Late","mid"))</f>
        <v>Early</v>
      </c>
      <c r="H115" t="s">
        <v>51</v>
      </c>
      <c r="I115" t="s">
        <v>51</v>
      </c>
      <c r="J115">
        <v>24</v>
      </c>
      <c r="K115" s="1">
        <v>0.77906249999999999</v>
      </c>
      <c r="L115">
        <v>9.6921784920979004</v>
      </c>
      <c r="M115">
        <v>0.64916666666666656</v>
      </c>
      <c r="N115">
        <v>8.5087911830897571</v>
      </c>
      <c r="O115">
        <v>0.42638888888888887</v>
      </c>
      <c r="P115">
        <v>5.5906816695188164</v>
      </c>
      <c r="Q115">
        <v>0.7845833333333333</v>
      </c>
      <c r="R115">
        <v>9.2769526716556374</v>
      </c>
      <c r="S115">
        <v>1.2561111111111112</v>
      </c>
      <c r="T115">
        <v>15.872732456089874</v>
      </c>
      <c r="U115">
        <v>1.293033516411634</v>
      </c>
      <c r="V115">
        <v>1.2577334656883901</v>
      </c>
      <c r="W115">
        <v>0.64916666666666656</v>
      </c>
      <c r="X115">
        <v>17</v>
      </c>
      <c r="Y115">
        <v>0.42638888888888887</v>
      </c>
      <c r="Z115">
        <v>6</v>
      </c>
      <c r="AA115">
        <v>0.7845833333333333</v>
      </c>
      <c r="AB115">
        <v>0</v>
      </c>
      <c r="AC115">
        <v>1.2561111111111112</v>
      </c>
      <c r="AD115">
        <v>0</v>
      </c>
      <c r="AE115">
        <v>7.4143431093740372E-2</v>
      </c>
      <c r="AF115">
        <v>-0.26014680327185791</v>
      </c>
      <c r="AG115">
        <v>7.4143431093740372E-2</v>
      </c>
      <c r="AH115">
        <v>-0.2601468032718578</v>
      </c>
      <c r="AI115">
        <v>0.1777332974720226</v>
      </c>
      <c r="AJ115">
        <v>0.19781918880131524</v>
      </c>
      <c r="AK115">
        <f>Table1[[#This Row],[ratesVscumSumLicks_pVal]]-Table1[[#This Row],[normRatesVscumSumLicks_pVal]]</f>
        <v>0</v>
      </c>
      <c r="AL115">
        <f>Table1[[#This Row],[ratesVscumSumLicks_pearsonR]]-Table1[[#This Row],[normRatesVscumSumLicks_pearsonR]]</f>
        <v>0</v>
      </c>
      <c r="AM115">
        <v>0.1777332974720226</v>
      </c>
      <c r="AN115">
        <v>0.19781918880131522</v>
      </c>
      <c r="AO115">
        <v>0.13365015474450759</v>
      </c>
      <c r="AP115">
        <v>-0.2244871972559061</v>
      </c>
      <c r="AQ115">
        <v>0.33171523688460669</v>
      </c>
      <c r="AR115">
        <v>0.14637219730643736</v>
      </c>
      <c r="AT115" s="10">
        <v>9.6921784920979004</v>
      </c>
      <c r="AU115" s="10">
        <v>2.2317214825628819</v>
      </c>
      <c r="AV115" s="10">
        <v>2.444210143025332E-2</v>
      </c>
      <c r="AW115" s="10">
        <f>1/Table1[[#This Row],[Avg MeanISIinBurst]]</f>
        <v>40.913012445085656</v>
      </c>
      <c r="AX115" s="10">
        <v>93.340127757532116</v>
      </c>
      <c r="AY115" s="10">
        <v>2.995926613353702E-2</v>
      </c>
      <c r="AZ115" s="10">
        <v>132.84901787403672</v>
      </c>
      <c r="BA115" s="10">
        <v>3.9782608695652179E-2</v>
      </c>
      <c r="BB115" s="10" t="b">
        <v>1</v>
      </c>
      <c r="BC115" s="10" t="b">
        <v>1</v>
      </c>
    </row>
    <row r="116" spans="1:55" x14ac:dyDescent="0.25">
      <c r="A116" t="s">
        <v>99</v>
      </c>
      <c r="B116">
        <v>14</v>
      </c>
      <c r="C116">
        <v>15</v>
      </c>
      <c r="D116" t="s">
        <v>90</v>
      </c>
      <c r="E116" t="s">
        <v>50</v>
      </c>
      <c r="F116">
        <v>1</v>
      </c>
      <c r="G116" t="str">
        <f>IF(Table1[[#This Row],[Ethanol Day]]&lt;9,"Early",IF(Table1[[#This Row],[Ethanol Day]]&gt;16,"Late","mid"))</f>
        <v>Early</v>
      </c>
      <c r="H116" t="s">
        <v>54</v>
      </c>
      <c r="I116" t="s">
        <v>51</v>
      </c>
      <c r="J116">
        <v>24</v>
      </c>
      <c r="K116">
        <v>2.4975000000000005</v>
      </c>
      <c r="L116">
        <v>29.729379169194527</v>
      </c>
      <c r="M116">
        <v>2.881388888888889</v>
      </c>
      <c r="N116">
        <v>31.6276793690635</v>
      </c>
      <c r="O116">
        <v>2.3591666666666673</v>
      </c>
      <c r="P116">
        <v>27.407875591109377</v>
      </c>
      <c r="Q116">
        <v>2.2160416666666669</v>
      </c>
      <c r="R116">
        <v>29.639916056563827</v>
      </c>
      <c r="S116">
        <v>2.5334027777777779</v>
      </c>
      <c r="T116">
        <v>30.343352069388718</v>
      </c>
      <c r="U116">
        <v>1.228489871254306</v>
      </c>
      <c r="V116">
        <v>0.37322052510245901</v>
      </c>
      <c r="W116">
        <v>2.881388888888889</v>
      </c>
      <c r="X116">
        <v>17</v>
      </c>
      <c r="Y116">
        <v>2.3591666666666673</v>
      </c>
      <c r="Z116">
        <v>6</v>
      </c>
      <c r="AA116">
        <v>2.2160416666666669</v>
      </c>
      <c r="AB116">
        <v>0</v>
      </c>
      <c r="AC116">
        <v>2.5334027777777779</v>
      </c>
      <c r="AD116">
        <v>0</v>
      </c>
      <c r="AE116">
        <v>0.70054514621892483</v>
      </c>
      <c r="AF116">
        <v>-5.6966522599977462E-2</v>
      </c>
      <c r="AG116">
        <v>0.70054514621892483</v>
      </c>
      <c r="AH116">
        <v>-5.6966522599977421E-2</v>
      </c>
      <c r="AI116">
        <v>8.0498984630855211E-2</v>
      </c>
      <c r="AJ116">
        <v>-0.25480698321180745</v>
      </c>
      <c r="AK116">
        <f>Table1[[#This Row],[ratesVscumSumLicks_pVal]]-Table1[[#This Row],[normRatesVscumSumLicks_pVal]]</f>
        <v>-2.3592239273284576E-16</v>
      </c>
      <c r="AL116">
        <f>Table1[[#This Row],[ratesVscumSumLicks_pearsonR]]-Table1[[#This Row],[normRatesVscumSumLicks_pearsonR]]</f>
        <v>0</v>
      </c>
      <c r="AM116">
        <v>8.0498984630855447E-2</v>
      </c>
      <c r="AN116">
        <v>-0.25480698321180734</v>
      </c>
      <c r="AO116">
        <v>0.28062841459895749</v>
      </c>
      <c r="AP116">
        <v>-0.17959355306240254</v>
      </c>
      <c r="AQ116">
        <v>0.56250081980150801</v>
      </c>
      <c r="AR116">
        <v>-9.6964734843887013E-2</v>
      </c>
      <c r="AT116" s="10">
        <v>29.729379169194527</v>
      </c>
      <c r="AU116" s="10">
        <v>2.6162674374173061</v>
      </c>
      <c r="AV116" s="10">
        <v>2.746816298261354E-2</v>
      </c>
      <c r="AW116" s="10">
        <f>1/Table1[[#This Row],[Avg MeanISIinBurst]]</f>
        <v>36.405783693396884</v>
      </c>
      <c r="AX116" s="10">
        <v>109.72013466068452</v>
      </c>
      <c r="AY116" s="10">
        <v>4.95321798152005E-2</v>
      </c>
      <c r="AZ116" s="10">
        <v>121.40863525224687</v>
      </c>
      <c r="BA116" s="10">
        <v>0.29956140350877192</v>
      </c>
      <c r="BB116" s="10" t="b">
        <v>1</v>
      </c>
      <c r="BC116" s="10" t="b">
        <v>1</v>
      </c>
    </row>
    <row r="117" spans="1:55" x14ac:dyDescent="0.25">
      <c r="A117" t="s">
        <v>111</v>
      </c>
      <c r="B117">
        <v>17</v>
      </c>
      <c r="C117">
        <v>6</v>
      </c>
      <c r="D117" t="s">
        <v>81</v>
      </c>
      <c r="E117" t="s">
        <v>50</v>
      </c>
      <c r="F117">
        <v>1</v>
      </c>
      <c r="G117" t="str">
        <f>IF(Table1[[#This Row],[Ethanol Day]]&lt;9,"Early",IF(Table1[[#This Row],[Ethanol Day]]&gt;16,"Late","mid"))</f>
        <v>Early</v>
      </c>
      <c r="H117" t="s">
        <v>54</v>
      </c>
      <c r="I117" t="s">
        <v>60</v>
      </c>
      <c r="J117">
        <v>371</v>
      </c>
      <c r="K117">
        <v>3.1939078282828284</v>
      </c>
      <c r="L117">
        <v>29.904174933132825</v>
      </c>
      <c r="M117">
        <v>4.0811111111111105</v>
      </c>
      <c r="N117">
        <v>37.308729336780118</v>
      </c>
      <c r="O117">
        <v>2.7547222222222221</v>
      </c>
      <c r="P117">
        <v>26.21931286111872</v>
      </c>
      <c r="Q117">
        <v>2.9188888888888891</v>
      </c>
      <c r="R117">
        <v>27.64161228472506</v>
      </c>
      <c r="S117">
        <v>3.0209090909090905</v>
      </c>
      <c r="T117">
        <v>28.314578915068719</v>
      </c>
      <c r="U117">
        <v>1.1004071313001123</v>
      </c>
      <c r="V117">
        <v>0.31197741458782358</v>
      </c>
      <c r="W117">
        <v>4.0811111111111105</v>
      </c>
      <c r="X117">
        <v>15</v>
      </c>
      <c r="Y117">
        <v>2.7547222222222221</v>
      </c>
      <c r="Z117">
        <v>44</v>
      </c>
      <c r="AA117">
        <v>2.9188888888888891</v>
      </c>
      <c r="AB117">
        <v>99</v>
      </c>
      <c r="AC117">
        <v>3.0209090909090905</v>
      </c>
      <c r="AD117">
        <v>140</v>
      </c>
      <c r="AE117">
        <v>5.7691233617638407E-2</v>
      </c>
      <c r="AF117">
        <v>-0.27884655322510798</v>
      </c>
      <c r="AG117">
        <v>5.7691233617638407E-2</v>
      </c>
      <c r="AH117">
        <v>-0.2788465532251081</v>
      </c>
      <c r="AI117">
        <v>9.3818698352650998E-2</v>
      </c>
      <c r="AJ117">
        <v>-0.24460881492729952</v>
      </c>
      <c r="AK117">
        <f>Table1[[#This Row],[ratesVscumSumLicks_pVal]]-Table1[[#This Row],[normRatesVscumSumLicks_pVal]]</f>
        <v>-2.0816681711721685E-16</v>
      </c>
      <c r="AL117">
        <f>Table1[[#This Row],[ratesVscumSumLicks_pearsonR]]-Table1[[#This Row],[normRatesVscumSumLicks_pearsonR]]</f>
        <v>-2.2204460492503131E-16</v>
      </c>
      <c r="AM117">
        <v>9.3818698352651206E-2</v>
      </c>
      <c r="AN117">
        <v>-0.2446088149272993</v>
      </c>
      <c r="AO117">
        <v>3.4912793569644246E-2</v>
      </c>
      <c r="AP117">
        <v>-0.30844273912800324</v>
      </c>
      <c r="AQ117">
        <v>0.13563492883323214</v>
      </c>
      <c r="AR117">
        <v>-0.22091562937088119</v>
      </c>
      <c r="AT117" s="10">
        <v>29.904174933132825</v>
      </c>
      <c r="AU117" s="10">
        <v>2.504184467143435</v>
      </c>
      <c r="AV117" s="10">
        <v>2.9074135022825447E-2</v>
      </c>
      <c r="AW117" s="10">
        <f>1/Table1[[#This Row],[Avg MeanISIinBurst]]</f>
        <v>34.394832355800872</v>
      </c>
      <c r="AX117" s="10">
        <v>91.390312813399618</v>
      </c>
      <c r="AY117" s="10">
        <v>4.9288371384283859E-2</v>
      </c>
      <c r="AZ117" s="10">
        <v>113.8279803373259</v>
      </c>
      <c r="BA117" s="10">
        <v>0.39404255319148934</v>
      </c>
      <c r="BB117" s="10" t="b">
        <v>1</v>
      </c>
      <c r="BC117" s="10" t="b">
        <v>1</v>
      </c>
    </row>
    <row r="118" spans="1:55" hidden="1" x14ac:dyDescent="0.25">
      <c r="A118" t="s">
        <v>107</v>
      </c>
      <c r="B118">
        <v>15</v>
      </c>
      <c r="C118">
        <v>2</v>
      </c>
      <c r="D118" t="s">
        <v>85</v>
      </c>
      <c r="E118" t="s">
        <v>50</v>
      </c>
      <c r="F118">
        <v>1</v>
      </c>
      <c r="G118" t="str">
        <f>IF(Table1[[#This Row],[Ethanol Day]]&lt;9,"Early",IF(Table1[[#This Row],[Ethanol Day]]&gt;16,"Late","mid"))</f>
        <v>Early</v>
      </c>
      <c r="H118" t="s">
        <v>60</v>
      </c>
      <c r="I118" t="s">
        <v>51</v>
      </c>
      <c r="J118">
        <v>911</v>
      </c>
      <c r="K118" s="1">
        <v>0.3285763888888889</v>
      </c>
      <c r="L118">
        <v>11.198511298316541</v>
      </c>
      <c r="M118">
        <v>0.35805555555555552</v>
      </c>
      <c r="N118">
        <v>12.886254182152681</v>
      </c>
      <c r="O118">
        <v>0.2951388888888889</v>
      </c>
      <c r="P118">
        <v>11.406221217224111</v>
      </c>
      <c r="Q118">
        <v>0.36388888888888887</v>
      </c>
      <c r="R118">
        <v>10.209559418099623</v>
      </c>
      <c r="S118">
        <v>0.29722222222222228</v>
      </c>
      <c r="T118">
        <v>10.138579204531922</v>
      </c>
      <c r="U118">
        <v>1.4033222833760928</v>
      </c>
      <c r="V118">
        <v>3.0007011286332714</v>
      </c>
      <c r="W118">
        <v>0.35805555555555552</v>
      </c>
      <c r="X118">
        <v>108</v>
      </c>
      <c r="Y118">
        <v>0.2951388888888889</v>
      </c>
      <c r="Z118">
        <v>86</v>
      </c>
      <c r="AA118">
        <v>0.36388888888888887</v>
      </c>
      <c r="AB118">
        <v>643</v>
      </c>
      <c r="AC118">
        <v>0.29722222222222228</v>
      </c>
      <c r="AD118">
        <v>73</v>
      </c>
      <c r="AE118">
        <v>7.9705091849571127E-3</v>
      </c>
      <c r="AF118">
        <v>0.37858211328673619</v>
      </c>
      <c r="AG118">
        <v>7.9705091849571127E-3</v>
      </c>
      <c r="AH118">
        <v>0.37858211328673608</v>
      </c>
      <c r="AI118">
        <v>0.30780490139051264</v>
      </c>
      <c r="AJ118">
        <v>-0.15032502079368498</v>
      </c>
      <c r="AK118">
        <f>Table1[[#This Row],[ratesVscumSumLicks_pVal]]-Table1[[#This Row],[normRatesVscumSumLicks_pVal]]</f>
        <v>0</v>
      </c>
      <c r="AL118">
        <f>Table1[[#This Row],[ratesVscumSumLicks_pearsonR]]-Table1[[#This Row],[normRatesVscumSumLicks_pearsonR]]</f>
        <v>0</v>
      </c>
      <c r="AM118">
        <v>0.30780490139051264</v>
      </c>
      <c r="AN118">
        <v>-0.15032502079368495</v>
      </c>
      <c r="AO118">
        <v>0.96064726922548038</v>
      </c>
      <c r="AP118">
        <v>-7.5682467958058785E-3</v>
      </c>
      <c r="AQ118">
        <v>0.35111315415108912</v>
      </c>
      <c r="AR118">
        <v>-0.14229392110660705</v>
      </c>
      <c r="AT118" s="10">
        <v>11.198511298316541</v>
      </c>
      <c r="AU118" s="10">
        <v>2.2961219336219338</v>
      </c>
      <c r="AV118" s="10">
        <v>2.8744478468786503E-2</v>
      </c>
      <c r="AW118" s="10">
        <f>1/Table1[[#This Row],[Avg MeanISIinBurst]]</f>
        <v>34.789290092213548</v>
      </c>
      <c r="AX118" s="10">
        <v>70.306659296315203</v>
      </c>
      <c r="AY118" s="10">
        <v>4.1063593975449578E-2</v>
      </c>
      <c r="AZ118" s="10">
        <v>115.4084276975364</v>
      </c>
      <c r="BA118" s="10">
        <v>1.6444444444444449E-2</v>
      </c>
      <c r="BB118" s="10" t="b">
        <v>1</v>
      </c>
      <c r="BC118" s="10" t="b">
        <v>1</v>
      </c>
    </row>
    <row r="119" spans="1:55" hidden="1" x14ac:dyDescent="0.25">
      <c r="A119" t="s">
        <v>107</v>
      </c>
      <c r="B119">
        <v>15</v>
      </c>
      <c r="C119">
        <v>3</v>
      </c>
      <c r="D119" t="s">
        <v>81</v>
      </c>
      <c r="E119" t="s">
        <v>50</v>
      </c>
      <c r="F119">
        <v>1</v>
      </c>
      <c r="G119" t="str">
        <f>IF(Table1[[#This Row],[Ethanol Day]]&lt;9,"Early",IF(Table1[[#This Row],[Ethanol Day]]&gt;16,"Late","mid"))</f>
        <v>Early</v>
      </c>
      <c r="H119" t="s">
        <v>51</v>
      </c>
      <c r="I119" t="s">
        <v>51</v>
      </c>
      <c r="J119">
        <v>911</v>
      </c>
      <c r="K119" s="1">
        <v>0.36638888888888888</v>
      </c>
      <c r="L119">
        <v>12.292299383479669</v>
      </c>
      <c r="M119">
        <v>0.41124999999999995</v>
      </c>
      <c r="N119">
        <v>14.106742590320447</v>
      </c>
      <c r="O119">
        <v>0.27152777777777776</v>
      </c>
      <c r="P119">
        <v>8.3036512751004921</v>
      </c>
      <c r="Q119">
        <v>0.40888888888888891</v>
      </c>
      <c r="R119">
        <v>13.069450475137012</v>
      </c>
      <c r="S119">
        <v>0.37388888888888888</v>
      </c>
      <c r="T119">
        <v>13.508169451565848</v>
      </c>
      <c r="U119">
        <v>1.6472437743879695</v>
      </c>
      <c r="V119">
        <v>2.6259939855725882</v>
      </c>
      <c r="W119">
        <v>0.41124999999999995</v>
      </c>
      <c r="X119">
        <v>108</v>
      </c>
      <c r="Y119">
        <v>0.27152777777777776</v>
      </c>
      <c r="Z119">
        <v>86</v>
      </c>
      <c r="AA119">
        <v>0.40888888888888891</v>
      </c>
      <c r="AB119">
        <v>643</v>
      </c>
      <c r="AC119">
        <v>0.37388888888888888</v>
      </c>
      <c r="AD119">
        <v>73</v>
      </c>
      <c r="AE119">
        <v>0.77126129073184302</v>
      </c>
      <c r="AF119">
        <v>4.3078667556151036E-2</v>
      </c>
      <c r="AG119">
        <v>0.77126129073184302</v>
      </c>
      <c r="AH119">
        <v>4.3078667556151071E-2</v>
      </c>
      <c r="AI119">
        <v>0.68266958366407593</v>
      </c>
      <c r="AJ119">
        <v>6.0550407727182148E-2</v>
      </c>
      <c r="AK119">
        <f>Table1[[#This Row],[ratesVscumSumLicks_pVal]]-Table1[[#This Row],[normRatesVscumSumLicks_pVal]]</f>
        <v>0</v>
      </c>
      <c r="AL119">
        <f>Table1[[#This Row],[ratesVscumSumLicks_pearsonR]]-Table1[[#This Row],[normRatesVscumSumLicks_pearsonR]]</f>
        <v>0</v>
      </c>
      <c r="AM119">
        <v>0.68266958366407593</v>
      </c>
      <c r="AN119">
        <v>6.0550407727182176E-2</v>
      </c>
      <c r="AO119">
        <v>0.40062449474493955</v>
      </c>
      <c r="AP119">
        <v>-0.12691646432251458</v>
      </c>
      <c r="AQ119">
        <v>0.58974591505051621</v>
      </c>
      <c r="AR119">
        <v>8.1614579331727499E-2</v>
      </c>
      <c r="AT119" s="10">
        <v>12.292299383479669</v>
      </c>
      <c r="AU119" s="10">
        <v>2.3363533291883463</v>
      </c>
      <c r="AV119" s="10">
        <v>2.6280506632947887E-2</v>
      </c>
      <c r="AW119" s="10">
        <f>1/Table1[[#This Row],[Avg MeanISIinBurst]]</f>
        <v>38.051016822723632</v>
      </c>
      <c r="AX119" s="10">
        <v>96.86287746489009</v>
      </c>
      <c r="AY119" s="10">
        <v>3.6636493753660314E-2</v>
      </c>
      <c r="AZ119" s="10">
        <v>136.30770315762305</v>
      </c>
      <c r="BA119" s="10">
        <v>2.3695652173913045E-2</v>
      </c>
      <c r="BB119" s="10" t="b">
        <v>1</v>
      </c>
      <c r="BC119" s="10" t="b">
        <v>1</v>
      </c>
    </row>
    <row r="120" spans="1:55" hidden="1" x14ac:dyDescent="0.25">
      <c r="A120" t="s">
        <v>109</v>
      </c>
      <c r="B120">
        <v>16</v>
      </c>
      <c r="C120">
        <v>3</v>
      </c>
      <c r="D120" t="s">
        <v>81</v>
      </c>
      <c r="E120" t="s">
        <v>50</v>
      </c>
      <c r="F120">
        <v>6</v>
      </c>
      <c r="G120" t="str">
        <f>IF(Table1[[#This Row],[Ethanol Day]]&lt;9,"Early",IF(Table1[[#This Row],[Ethanol Day]]&gt;16,"Late","mid"))</f>
        <v>Early</v>
      </c>
      <c r="H120" t="s">
        <v>51</v>
      </c>
      <c r="I120" t="s">
        <v>51</v>
      </c>
      <c r="J120">
        <v>968</v>
      </c>
      <c r="K120" s="1">
        <v>1.7665972222222222</v>
      </c>
      <c r="L120">
        <v>17.58954038808568</v>
      </c>
      <c r="M120">
        <v>1.2261111111111109</v>
      </c>
      <c r="N120">
        <v>13.036733468861772</v>
      </c>
      <c r="O120">
        <v>2.2574999999999998</v>
      </c>
      <c r="P120">
        <v>22.915601858849904</v>
      </c>
      <c r="Q120">
        <v>2.1083333333333334</v>
      </c>
      <c r="R120">
        <v>19.885267347474066</v>
      </c>
      <c r="S120">
        <v>1.4744444444444447</v>
      </c>
      <c r="T120">
        <v>14.382152294625314</v>
      </c>
      <c r="U120">
        <v>1.1633479072613302</v>
      </c>
      <c r="V120">
        <v>0.57901921229974573</v>
      </c>
      <c r="W120">
        <v>1.2261111111111109</v>
      </c>
      <c r="X120">
        <v>92</v>
      </c>
      <c r="Y120">
        <v>2.2574999999999998</v>
      </c>
      <c r="Z120">
        <v>259</v>
      </c>
      <c r="AA120">
        <v>2.1083333333333334</v>
      </c>
      <c r="AB120">
        <v>249</v>
      </c>
      <c r="AC120">
        <v>1.4744444444444447</v>
      </c>
      <c r="AD120">
        <v>332</v>
      </c>
      <c r="AE120">
        <v>0.50306474702425796</v>
      </c>
      <c r="AF120">
        <v>0.10013257543085406</v>
      </c>
      <c r="AG120">
        <v>0.50306474702425796</v>
      </c>
      <c r="AH120">
        <v>0.10013257543085413</v>
      </c>
      <c r="AI120">
        <v>0.87969057309416088</v>
      </c>
      <c r="AJ120">
        <v>2.2435812346246527E-2</v>
      </c>
      <c r="AK120">
        <f>Table1[[#This Row],[ratesVscumSumLicks_pVal]]-Table1[[#This Row],[normRatesVscumSumLicks_pVal]]</f>
        <v>0</v>
      </c>
      <c r="AL120">
        <f>Table1[[#This Row],[ratesVscumSumLicks_pearsonR]]-Table1[[#This Row],[normRatesVscumSumLicks_pearsonR]]</f>
        <v>-3.1225022567582528E-17</v>
      </c>
      <c r="AM120">
        <v>0.87969057309416088</v>
      </c>
      <c r="AN120">
        <v>2.2435812346246559E-2</v>
      </c>
      <c r="AO120">
        <v>0.55766099430175409</v>
      </c>
      <c r="AP120">
        <v>9.1932135328055276E-2</v>
      </c>
      <c r="AQ120">
        <v>0.55801870767597261</v>
      </c>
      <c r="AR120">
        <v>-9.1849023331414578E-2</v>
      </c>
      <c r="AT120" s="10">
        <v>17.58954038808568</v>
      </c>
      <c r="AU120" s="10">
        <v>2.26629297412632</v>
      </c>
      <c r="AV120" s="10">
        <v>2.7110549585043001E-2</v>
      </c>
      <c r="AW120" s="10">
        <f>1/Table1[[#This Row],[Avg MeanISIinBurst]]</f>
        <v>36.886009885675797</v>
      </c>
      <c r="AX120" s="10">
        <v>83.631659841487917</v>
      </c>
      <c r="AY120" s="10">
        <v>3.7313142491122997E-2</v>
      </c>
      <c r="AZ120" s="10">
        <v>127.47338329018628</v>
      </c>
      <c r="BA120" s="10">
        <v>0.14798449612403103</v>
      </c>
      <c r="BB120" s="10" t="b">
        <v>1</v>
      </c>
      <c r="BC120" s="10" t="b">
        <v>1</v>
      </c>
    </row>
    <row r="121" spans="1:55" x14ac:dyDescent="0.25">
      <c r="A121" t="s">
        <v>111</v>
      </c>
      <c r="B121">
        <v>17</v>
      </c>
      <c r="C121">
        <v>11</v>
      </c>
      <c r="D121" t="s">
        <v>89</v>
      </c>
      <c r="E121" t="s">
        <v>50</v>
      </c>
      <c r="F121">
        <v>1</v>
      </c>
      <c r="G121" t="str">
        <f>IF(Table1[[#This Row],[Ethanol Day]]&lt;9,"Early",IF(Table1[[#This Row],[Ethanol Day]]&gt;16,"Late","mid"))</f>
        <v>Early</v>
      </c>
      <c r="H121" t="s">
        <v>54</v>
      </c>
      <c r="I121" t="s">
        <v>60</v>
      </c>
      <c r="J121">
        <v>371</v>
      </c>
      <c r="K121">
        <v>1.6761237373737374</v>
      </c>
      <c r="L121">
        <v>18.131583652221234</v>
      </c>
      <c r="M121">
        <v>2.2477777777777779</v>
      </c>
      <c r="N121">
        <v>24.464930616768566</v>
      </c>
      <c r="O121">
        <v>1.3277777777777777</v>
      </c>
      <c r="P121">
        <v>13.422776607601756</v>
      </c>
      <c r="Q121">
        <v>1.3950000000000002</v>
      </c>
      <c r="R121">
        <v>14.709286875363004</v>
      </c>
      <c r="S121">
        <v>1.7339393939393937</v>
      </c>
      <c r="T121">
        <v>19.946662202851865</v>
      </c>
      <c r="U121">
        <v>1.1255514204694679</v>
      </c>
      <c r="V121">
        <v>0.58354730072246841</v>
      </c>
      <c r="W121">
        <v>2.2477777777777779</v>
      </c>
      <c r="X121">
        <v>15</v>
      </c>
      <c r="Y121">
        <v>1.3277777777777777</v>
      </c>
      <c r="Z121">
        <v>44</v>
      </c>
      <c r="AA121">
        <v>1.3950000000000002</v>
      </c>
      <c r="AB121">
        <v>99</v>
      </c>
      <c r="AC121">
        <v>1.7339393939393937</v>
      </c>
      <c r="AD121">
        <v>140</v>
      </c>
      <c r="AE121">
        <v>0.22343165176250634</v>
      </c>
      <c r="AF121">
        <v>-0.18098642626959446</v>
      </c>
      <c r="AG121">
        <v>0.22343165176250634</v>
      </c>
      <c r="AH121">
        <v>-0.18098642626959452</v>
      </c>
      <c r="AI121">
        <v>0.80914473790042152</v>
      </c>
      <c r="AJ121">
        <v>-3.5794144047192743E-2</v>
      </c>
      <c r="AK121">
        <f>Table1[[#This Row],[ratesVscumSumLicks_pVal]]-Table1[[#This Row],[normRatesVscumSumLicks_pVal]]</f>
        <v>0</v>
      </c>
      <c r="AL121">
        <f>Table1[[#This Row],[ratesVscumSumLicks_pearsonR]]-Table1[[#This Row],[normRatesVscumSumLicks_pearsonR]]</f>
        <v>0</v>
      </c>
      <c r="AM121">
        <v>0.80914473790042152</v>
      </c>
      <c r="AN121">
        <v>-3.5794144047192708E-2</v>
      </c>
      <c r="AO121">
        <v>0.93665031308607183</v>
      </c>
      <c r="AP121">
        <v>-1.2190901304276924E-2</v>
      </c>
      <c r="AQ121">
        <v>0.90679236487297321</v>
      </c>
      <c r="AR121">
        <v>-1.7958011144344237E-2</v>
      </c>
      <c r="AT121" s="10">
        <v>18.131583652221234</v>
      </c>
      <c r="AU121" s="10">
        <v>2.2369473881971373</v>
      </c>
      <c r="AV121" s="10">
        <v>2.7091574761480133E-2</v>
      </c>
      <c r="AW121" s="10">
        <f>1/Table1[[#This Row],[Avg MeanISIinBurst]]</f>
        <v>36.91184468987899</v>
      </c>
      <c r="AX121" s="10">
        <v>77.483737286482551</v>
      </c>
      <c r="AY121" s="10">
        <v>3.6182653892856145E-2</v>
      </c>
      <c r="AZ121" s="10">
        <v>124.85173839127326</v>
      </c>
      <c r="BA121" s="10">
        <v>0.1454074074074074</v>
      </c>
      <c r="BB121" s="10" t="b">
        <v>1</v>
      </c>
      <c r="BC121" s="10" t="b">
        <v>1</v>
      </c>
    </row>
    <row r="122" spans="1:55" hidden="1" x14ac:dyDescent="0.25">
      <c r="A122" t="s">
        <v>109</v>
      </c>
      <c r="B122">
        <v>16</v>
      </c>
      <c r="C122">
        <v>4</v>
      </c>
      <c r="D122" t="s">
        <v>87</v>
      </c>
      <c r="E122" t="s">
        <v>50</v>
      </c>
      <c r="F122">
        <v>6</v>
      </c>
      <c r="G122" t="str">
        <f>IF(Table1[[#This Row],[Ethanol Day]]&lt;9,"Early",IF(Table1[[#This Row],[Ethanol Day]]&gt;16,"Late","mid"))</f>
        <v>Early</v>
      </c>
      <c r="H122" t="s">
        <v>51</v>
      </c>
      <c r="I122" t="s">
        <v>60</v>
      </c>
      <c r="J122">
        <v>968</v>
      </c>
      <c r="K122" s="1">
        <v>1.6291224747474746</v>
      </c>
      <c r="L122">
        <v>17.291492595707119</v>
      </c>
      <c r="M122">
        <v>1.4952777777777779</v>
      </c>
      <c r="N122">
        <v>16.022887091036633</v>
      </c>
      <c r="O122">
        <v>1.8238888888888889</v>
      </c>
      <c r="P122">
        <v>18.307005796313991</v>
      </c>
      <c r="Q122">
        <v>1.7194444444444443</v>
      </c>
      <c r="R122">
        <v>18.061884896273462</v>
      </c>
      <c r="S122">
        <v>1.4778787878787876</v>
      </c>
      <c r="T122">
        <v>16.797200990482878</v>
      </c>
      <c r="U122">
        <v>1.0558169986906945</v>
      </c>
      <c r="V122">
        <v>0.60975847286558149</v>
      </c>
      <c r="W122">
        <v>1.4952777777777779</v>
      </c>
      <c r="X122">
        <v>92</v>
      </c>
      <c r="Y122">
        <v>1.8238888888888889</v>
      </c>
      <c r="Z122">
        <v>259</v>
      </c>
      <c r="AA122">
        <v>1.7194444444444443</v>
      </c>
      <c r="AB122">
        <v>249</v>
      </c>
      <c r="AC122">
        <v>1.4778787878787876</v>
      </c>
      <c r="AD122">
        <v>332</v>
      </c>
      <c r="AE122">
        <v>0.66756444360681977</v>
      </c>
      <c r="AF122">
        <v>6.4314917763782287E-2</v>
      </c>
      <c r="AG122">
        <v>0.66756444360681977</v>
      </c>
      <c r="AH122">
        <v>6.4314917763782328E-2</v>
      </c>
      <c r="AI122">
        <v>0.32697834154016481</v>
      </c>
      <c r="AJ122">
        <v>-0.14454773414666469</v>
      </c>
      <c r="AK122">
        <f>Table1[[#This Row],[ratesVscumSumLicks_pVal]]-Table1[[#This Row],[normRatesVscumSumLicks_pVal]]</f>
        <v>0</v>
      </c>
      <c r="AL122">
        <f>Table1[[#This Row],[ratesVscumSumLicks_pearsonR]]-Table1[[#This Row],[normRatesVscumSumLicks_pearsonR]]</f>
        <v>0</v>
      </c>
      <c r="AM122">
        <v>0.32697834154016481</v>
      </c>
      <c r="AN122">
        <v>-0.14454773414666461</v>
      </c>
      <c r="AO122">
        <v>0.30559385714987397</v>
      </c>
      <c r="AP122">
        <v>0.15439685414529919</v>
      </c>
      <c r="AQ122">
        <v>0.71675740525333764</v>
      </c>
      <c r="AR122">
        <v>5.4963487238842083E-2</v>
      </c>
      <c r="AT122" s="10">
        <v>17.291492595707119</v>
      </c>
      <c r="AU122" s="10">
        <v>2.2381738510608229</v>
      </c>
      <c r="AV122" s="10">
        <v>2.5959066520325917E-2</v>
      </c>
      <c r="AW122" s="10">
        <f>1/Table1[[#This Row],[Avg MeanISIinBurst]]</f>
        <v>38.522186428275504</v>
      </c>
      <c r="AX122" s="10">
        <v>93.15686454653634</v>
      </c>
      <c r="AY122" s="10">
        <v>3.5025368751307677E-2</v>
      </c>
      <c r="AZ122" s="10">
        <v>148.2977519424837</v>
      </c>
      <c r="BA122" s="10">
        <v>0.12623188405797101</v>
      </c>
      <c r="BB122" s="10" t="b">
        <v>1</v>
      </c>
      <c r="BC122" s="10" t="b">
        <v>1</v>
      </c>
    </row>
    <row r="123" spans="1:55" hidden="1" x14ac:dyDescent="0.25">
      <c r="A123" t="s">
        <v>109</v>
      </c>
      <c r="B123">
        <v>16</v>
      </c>
      <c r="C123">
        <v>10</v>
      </c>
      <c r="D123" t="s">
        <v>110</v>
      </c>
      <c r="E123" t="s">
        <v>50</v>
      </c>
      <c r="F123">
        <v>6</v>
      </c>
      <c r="G123" t="str">
        <f>IF(Table1[[#This Row],[Ethanol Day]]&lt;9,"Early",IF(Table1[[#This Row],[Ethanol Day]]&gt;16,"Late","mid"))</f>
        <v>Early</v>
      </c>
      <c r="H123" t="s">
        <v>51</v>
      </c>
      <c r="I123" t="s">
        <v>51</v>
      </c>
      <c r="J123">
        <v>968</v>
      </c>
      <c r="K123" s="1">
        <v>0.14114583333333333</v>
      </c>
      <c r="L123">
        <v>9.6133263340557207</v>
      </c>
      <c r="M123">
        <v>0.15055555555555558</v>
      </c>
      <c r="N123">
        <v>7.4869227679481298</v>
      </c>
      <c r="O123">
        <v>0.1348611111111111</v>
      </c>
      <c r="P123">
        <v>9.4031099262713234</v>
      </c>
      <c r="Q123">
        <v>0.13638888888888887</v>
      </c>
      <c r="R123">
        <v>9.5052634277885364</v>
      </c>
      <c r="S123">
        <v>0.14277777777777775</v>
      </c>
      <c r="T123">
        <v>12.504902508689852</v>
      </c>
      <c r="U123">
        <v>1.2420192219857646</v>
      </c>
      <c r="V123">
        <v>6.7641667845355959</v>
      </c>
      <c r="W123">
        <v>0.15055555555555558</v>
      </c>
      <c r="X123">
        <v>92</v>
      </c>
      <c r="Y123">
        <v>0.1348611111111111</v>
      </c>
      <c r="Z123">
        <v>259</v>
      </c>
      <c r="AA123">
        <v>0.13638888888888887</v>
      </c>
      <c r="AB123">
        <v>249</v>
      </c>
      <c r="AC123">
        <v>0.14277777777777775</v>
      </c>
      <c r="AD123">
        <v>332</v>
      </c>
      <c r="AE123">
        <v>0.37852934114649606</v>
      </c>
      <c r="AF123">
        <v>0.13143071079212687</v>
      </c>
      <c r="AG123">
        <v>0.37852934114649606</v>
      </c>
      <c r="AH123">
        <v>0.13143071079212701</v>
      </c>
      <c r="AI123">
        <v>0.44348522229024268</v>
      </c>
      <c r="AJ123">
        <v>-0.11323736414062652</v>
      </c>
      <c r="AK123">
        <f>Table1[[#This Row],[ratesVscumSumLicks_pVal]]-Table1[[#This Row],[normRatesVscumSumLicks_pVal]]</f>
        <v>0</v>
      </c>
      <c r="AL123">
        <f>Table1[[#This Row],[ratesVscumSumLicks_pearsonR]]-Table1[[#This Row],[normRatesVscumSumLicks_pearsonR]]</f>
        <v>0</v>
      </c>
      <c r="AM123">
        <v>0.44348522229024268</v>
      </c>
      <c r="AN123">
        <v>-0.11323736414062649</v>
      </c>
      <c r="AO123">
        <v>0.68913823425120457</v>
      </c>
      <c r="AP123">
        <v>6.2033718508997651E-2</v>
      </c>
      <c r="AQ123">
        <v>4.0941775638150379E-2</v>
      </c>
      <c r="AR123">
        <v>0.3094612886382363</v>
      </c>
      <c r="AT123" s="10">
        <v>9.6133263340557207</v>
      </c>
      <c r="AU123" s="10">
        <v>2.1423423423423422</v>
      </c>
      <c r="AV123" s="10">
        <v>2.1555574324324322E-2</v>
      </c>
      <c r="AW123" s="10">
        <f>1/Table1[[#This Row],[Avg MeanISIinBurst]]</f>
        <v>46.391712183309963</v>
      </c>
      <c r="AX123" s="10">
        <v>82.559332310237949</v>
      </c>
      <c r="AY123" s="10">
        <v>2.5726351351317026E-2</v>
      </c>
      <c r="AZ123" s="10">
        <v>150.10899647217488</v>
      </c>
      <c r="BA123" s="10">
        <v>6.5909090909090891E-3</v>
      </c>
      <c r="BB123" s="10" t="b">
        <v>1</v>
      </c>
      <c r="BC123" s="10" t="b">
        <v>1</v>
      </c>
    </row>
    <row r="124" spans="1:55" x14ac:dyDescent="0.25">
      <c r="A124" t="s">
        <v>117</v>
      </c>
      <c r="B124">
        <v>21</v>
      </c>
      <c r="C124">
        <v>3</v>
      </c>
      <c r="D124" t="s">
        <v>80</v>
      </c>
      <c r="E124" t="s">
        <v>50</v>
      </c>
      <c r="F124">
        <v>5</v>
      </c>
      <c r="G124" t="str">
        <f>IF(Table1[[#This Row],[Ethanol Day]]&lt;9,"Early",IF(Table1[[#This Row],[Ethanol Day]]&gt;16,"Late","mid"))</f>
        <v>Early</v>
      </c>
      <c r="H124" t="s">
        <v>54</v>
      </c>
      <c r="I124" t="s">
        <v>51</v>
      </c>
      <c r="J124">
        <v>786</v>
      </c>
      <c r="K124">
        <v>0.86006944444444433</v>
      </c>
      <c r="L124">
        <v>30.872770833026557</v>
      </c>
      <c r="M124">
        <v>0.88999999999999979</v>
      </c>
      <c r="N124">
        <v>28.966123684742939</v>
      </c>
      <c r="O124">
        <v>0.98277777777777775</v>
      </c>
      <c r="P124">
        <v>32.360171394046155</v>
      </c>
      <c r="Q124">
        <v>0.7897222222222221</v>
      </c>
      <c r="R124">
        <v>32.394528501795243</v>
      </c>
      <c r="S124">
        <v>0.77777777777777768</v>
      </c>
      <c r="T124">
        <v>29.549757535220937</v>
      </c>
      <c r="U124">
        <v>1.7374515729737698</v>
      </c>
      <c r="V124">
        <v>1.1884271185361299</v>
      </c>
      <c r="W124">
        <v>0.88999999999999979</v>
      </c>
      <c r="X124">
        <v>162</v>
      </c>
      <c r="Y124">
        <v>0.98277777777777775</v>
      </c>
      <c r="Z124">
        <v>217</v>
      </c>
      <c r="AA124">
        <v>0.7897222222222221</v>
      </c>
      <c r="AB124">
        <v>204</v>
      </c>
      <c r="AC124">
        <v>0.77777777777777768</v>
      </c>
      <c r="AD124">
        <v>164</v>
      </c>
      <c r="AE124">
        <v>4.040911300238733E-2</v>
      </c>
      <c r="AF124">
        <v>0.30337467555158393</v>
      </c>
      <c r="AG124">
        <v>4.040911300238733E-2</v>
      </c>
      <c r="AH124">
        <v>0.30337467555158393</v>
      </c>
      <c r="AI124">
        <v>0.18854581800287096</v>
      </c>
      <c r="AJ124">
        <v>-0.19308649183871041</v>
      </c>
      <c r="AK124">
        <f>Table1[[#This Row],[ratesVscumSumLicks_pVal]]-Table1[[#This Row],[normRatesVscumSumLicks_pVal]]</f>
        <v>0</v>
      </c>
      <c r="AL124">
        <f>Table1[[#This Row],[ratesVscumSumLicks_pearsonR]]-Table1[[#This Row],[normRatesVscumSumLicks_pearsonR]]</f>
        <v>0</v>
      </c>
      <c r="AM124">
        <v>0.18854581800287096</v>
      </c>
      <c r="AN124">
        <v>-0.19308649183871041</v>
      </c>
      <c r="AO124">
        <v>8.1065748693604264E-2</v>
      </c>
      <c r="AP124">
        <v>-0.25992941255451846</v>
      </c>
      <c r="AQ124">
        <v>0.8660567441153566</v>
      </c>
      <c r="AR124">
        <v>2.5568545096096396E-2</v>
      </c>
      <c r="AT124" s="10">
        <v>30.872770833026557</v>
      </c>
      <c r="AU124" s="10">
        <v>2.7217319129321305</v>
      </c>
      <c r="AV124" s="10">
        <v>2.5330597331519104E-2</v>
      </c>
      <c r="AW124" s="10">
        <f>1/Table1[[#This Row],[Avg MeanISIinBurst]]</f>
        <v>39.477947831719327</v>
      </c>
      <c r="AX124" s="10">
        <v>78.660471683015857</v>
      </c>
      <c r="AY124" s="10">
        <v>4.4739961717540258E-2</v>
      </c>
      <c r="AZ124" s="10">
        <v>104.28476481584447</v>
      </c>
      <c r="BA124" s="10">
        <v>9.637681159420286E-2</v>
      </c>
      <c r="BB124" s="10" t="b">
        <v>1</v>
      </c>
      <c r="BC124" s="10" t="b">
        <v>1</v>
      </c>
    </row>
    <row r="125" spans="1:55" x14ac:dyDescent="0.25">
      <c r="A125" t="s">
        <v>117</v>
      </c>
      <c r="B125">
        <v>21</v>
      </c>
      <c r="C125">
        <v>11</v>
      </c>
      <c r="D125" t="s">
        <v>87</v>
      </c>
      <c r="E125" t="s">
        <v>50</v>
      </c>
      <c r="F125">
        <v>5</v>
      </c>
      <c r="G125" t="str">
        <f>IF(Table1[[#This Row],[Ethanol Day]]&lt;9,"Early",IF(Table1[[#This Row],[Ethanol Day]]&gt;16,"Late","mid"))</f>
        <v>Early</v>
      </c>
      <c r="H125" t="s">
        <v>54</v>
      </c>
      <c r="I125" t="s">
        <v>51</v>
      </c>
      <c r="J125">
        <v>786</v>
      </c>
      <c r="K125">
        <v>1.3144097222222222</v>
      </c>
      <c r="L125">
        <v>21.719143644893627</v>
      </c>
      <c r="M125">
        <v>1.0308333333333333</v>
      </c>
      <c r="N125">
        <v>18.708253528731152</v>
      </c>
      <c r="O125">
        <v>1.4052777777777778</v>
      </c>
      <c r="P125">
        <v>21.279623025499713</v>
      </c>
      <c r="Q125">
        <v>1.5490277777777779</v>
      </c>
      <c r="R125">
        <v>23.893438512571503</v>
      </c>
      <c r="S125">
        <v>1.2725</v>
      </c>
      <c r="T125">
        <v>22.821782087943738</v>
      </c>
      <c r="U125">
        <v>1.2959659841418805</v>
      </c>
      <c r="V125">
        <v>0.71347748292906643</v>
      </c>
      <c r="W125">
        <v>1.0308333333333333</v>
      </c>
      <c r="X125">
        <v>162</v>
      </c>
      <c r="Y125">
        <v>1.4052777777777778</v>
      </c>
      <c r="Z125">
        <v>217</v>
      </c>
      <c r="AA125">
        <v>1.5490277777777779</v>
      </c>
      <c r="AB125">
        <v>204</v>
      </c>
      <c r="AC125">
        <v>1.2725</v>
      </c>
      <c r="AD125">
        <v>164</v>
      </c>
      <c r="AE125">
        <v>0.26543007216711045</v>
      </c>
      <c r="AF125">
        <v>0.16764682167389416</v>
      </c>
      <c r="AG125">
        <v>0.26543007216711045</v>
      </c>
      <c r="AH125">
        <v>0.16764682167389419</v>
      </c>
      <c r="AI125">
        <v>8.5899741560148207E-2</v>
      </c>
      <c r="AJ125">
        <v>0.25052383642619008</v>
      </c>
      <c r="AK125">
        <f>Table1[[#This Row],[ratesVscumSumLicks_pVal]]-Table1[[#This Row],[normRatesVscumSumLicks_pVal]]</f>
        <v>0</v>
      </c>
      <c r="AL125">
        <f>Table1[[#This Row],[ratesVscumSumLicks_pearsonR]]-Table1[[#This Row],[normRatesVscumSumLicks_pearsonR]]</f>
        <v>0</v>
      </c>
      <c r="AM125">
        <v>8.5899741560148207E-2</v>
      </c>
      <c r="AN125">
        <v>0.25052383642619008</v>
      </c>
      <c r="AO125">
        <v>0.74819000190974783</v>
      </c>
      <c r="AP125">
        <v>5.1043648056229671E-2</v>
      </c>
      <c r="AQ125">
        <v>4.0546319426091229E-2</v>
      </c>
      <c r="AR125">
        <v>0.3173898802546834</v>
      </c>
      <c r="AT125" s="10">
        <v>21.719143644893627</v>
      </c>
      <c r="AU125" s="10">
        <v>2.4409707066116018</v>
      </c>
      <c r="AV125" s="10">
        <v>2.7553649541218035E-2</v>
      </c>
      <c r="AW125" s="10">
        <f>1/Table1[[#This Row],[Avg MeanISIinBurst]]</f>
        <v>36.29283295136932</v>
      </c>
      <c r="AX125" s="10">
        <v>84.596805027954431</v>
      </c>
      <c r="AY125" s="10">
        <v>4.4128317155879983E-2</v>
      </c>
      <c r="AZ125" s="10">
        <v>121.00989320164102</v>
      </c>
      <c r="BA125" s="10">
        <v>0.12007936507936508</v>
      </c>
      <c r="BB125" s="10" t="b">
        <v>1</v>
      </c>
      <c r="BC125" s="10" t="b">
        <v>1</v>
      </c>
    </row>
    <row r="126" spans="1:55" x14ac:dyDescent="0.25">
      <c r="A126" t="s">
        <v>117</v>
      </c>
      <c r="B126">
        <v>21</v>
      </c>
      <c r="C126">
        <v>12</v>
      </c>
      <c r="D126" t="s">
        <v>88</v>
      </c>
      <c r="E126" t="s">
        <v>50</v>
      </c>
      <c r="F126">
        <v>5</v>
      </c>
      <c r="G126" t="str">
        <f>IF(Table1[[#This Row],[Ethanol Day]]&lt;9,"Early",IF(Table1[[#This Row],[Ethanol Day]]&gt;16,"Late","mid"))</f>
        <v>Early</v>
      </c>
      <c r="H126" t="s">
        <v>54</v>
      </c>
      <c r="I126" t="s">
        <v>51</v>
      </c>
      <c r="J126">
        <v>786</v>
      </c>
      <c r="K126">
        <v>0.70784722222222229</v>
      </c>
      <c r="L126">
        <v>8.6003954077527336</v>
      </c>
      <c r="M126">
        <v>0.72888888888888903</v>
      </c>
      <c r="N126">
        <v>10.623230599262548</v>
      </c>
      <c r="O126">
        <v>0.61583333333333334</v>
      </c>
      <c r="P126">
        <v>7.2755978658564997</v>
      </c>
      <c r="Q126">
        <v>0.76250000000000007</v>
      </c>
      <c r="R126">
        <v>9.6695253407873789</v>
      </c>
      <c r="S126">
        <v>0.72416666666666663</v>
      </c>
      <c r="T126">
        <v>7.9655827075930983</v>
      </c>
      <c r="U126">
        <v>5.3274107792184253</v>
      </c>
      <c r="V126">
        <v>0.15468784768248497</v>
      </c>
      <c r="W126">
        <v>0.72888888888888903</v>
      </c>
      <c r="X126">
        <v>162</v>
      </c>
      <c r="Y126">
        <v>0.61583333333333334</v>
      </c>
      <c r="Z126">
        <v>217</v>
      </c>
      <c r="AA126">
        <v>0.76250000000000007</v>
      </c>
      <c r="AB126">
        <v>204</v>
      </c>
      <c r="AC126">
        <v>0.72416666666666663</v>
      </c>
      <c r="AD126">
        <v>164</v>
      </c>
      <c r="AE126">
        <v>0.85009698426272573</v>
      </c>
      <c r="AF126">
        <v>2.8648461629406263E-2</v>
      </c>
      <c r="AG126">
        <v>0.85009698426272573</v>
      </c>
      <c r="AH126">
        <v>2.8648461629406256E-2</v>
      </c>
      <c r="AI126">
        <v>0.23473475640160746</v>
      </c>
      <c r="AJ126">
        <v>0.17479250417647352</v>
      </c>
      <c r="AK126">
        <f>Table1[[#This Row],[ratesVscumSumLicks_pVal]]-Table1[[#This Row],[normRatesVscumSumLicks_pVal]]</f>
        <v>0</v>
      </c>
      <c r="AL126">
        <f>Table1[[#This Row],[ratesVscumSumLicks_pearsonR]]-Table1[[#This Row],[normRatesVscumSumLicks_pearsonR]]</f>
        <v>0</v>
      </c>
      <c r="AM126">
        <v>0.23473475640160746</v>
      </c>
      <c r="AN126">
        <v>0.17479250417647346</v>
      </c>
      <c r="AO126">
        <v>0.30496539988365046</v>
      </c>
      <c r="AP126">
        <v>-0.17331565770662816</v>
      </c>
      <c r="AQ126">
        <v>0.79784729616819106</v>
      </c>
      <c r="AR126">
        <v>4.35841064280773E-2</v>
      </c>
      <c r="AT126" s="10">
        <v>8.6003954077527336</v>
      </c>
      <c r="AU126" s="10">
        <v>2.144633909507859</v>
      </c>
      <c r="AV126" s="10">
        <v>2.5359044852206622E-2</v>
      </c>
      <c r="AW126" s="10">
        <f>1/Table1[[#This Row],[Avg MeanISIinBurst]]</f>
        <v>39.433661868104025</v>
      </c>
      <c r="AX126" s="10">
        <v>86.133136910722897</v>
      </c>
      <c r="AY126" s="10">
        <v>3.0391311370264427E-2</v>
      </c>
      <c r="AZ126" s="10">
        <v>146.32717399144826</v>
      </c>
      <c r="BA126" s="10">
        <v>3.0900900900900901E-2</v>
      </c>
      <c r="BB126" s="10" t="b">
        <v>1</v>
      </c>
      <c r="BC126" s="10" t="b">
        <v>1</v>
      </c>
    </row>
    <row r="127" spans="1:55" x14ac:dyDescent="0.25">
      <c r="A127" t="s">
        <v>118</v>
      </c>
      <c r="B127">
        <v>22</v>
      </c>
      <c r="C127">
        <v>7</v>
      </c>
      <c r="D127" t="s">
        <v>112</v>
      </c>
      <c r="E127" t="s">
        <v>50</v>
      </c>
      <c r="F127">
        <v>8</v>
      </c>
      <c r="G127" t="str">
        <f>IF(Table1[[#This Row],[Ethanol Day]]&lt;9,"Early",IF(Table1[[#This Row],[Ethanol Day]]&gt;16,"Late","mid"))</f>
        <v>Early</v>
      </c>
      <c r="H127" t="s">
        <v>54</v>
      </c>
      <c r="I127" t="s">
        <v>52</v>
      </c>
      <c r="J127">
        <v>1000</v>
      </c>
      <c r="K127">
        <v>0.60045138888888894</v>
      </c>
      <c r="L127">
        <v>12.732128895360574</v>
      </c>
      <c r="M127">
        <v>0.50666666666666671</v>
      </c>
      <c r="N127">
        <v>10.813761755032429</v>
      </c>
      <c r="O127">
        <v>0.6166666666666667</v>
      </c>
      <c r="P127">
        <v>11.425088462289148</v>
      </c>
      <c r="Q127">
        <v>0.72472222222222238</v>
      </c>
      <c r="R127">
        <v>16.544696312192343</v>
      </c>
      <c r="S127">
        <v>0.55374999999999996</v>
      </c>
      <c r="T127">
        <v>11.74279685882942</v>
      </c>
      <c r="U127">
        <v>1.1784934595977523</v>
      </c>
      <c r="V127">
        <v>1.6317536325512862</v>
      </c>
      <c r="W127">
        <v>0.50666666666666671</v>
      </c>
      <c r="X127">
        <v>193</v>
      </c>
      <c r="Y127">
        <v>0.6166666666666667</v>
      </c>
      <c r="Z127">
        <v>252</v>
      </c>
      <c r="AA127">
        <v>0.72472222222222238</v>
      </c>
      <c r="AB127">
        <v>208</v>
      </c>
      <c r="AC127">
        <v>0.55374999999999996</v>
      </c>
      <c r="AD127">
        <v>307</v>
      </c>
      <c r="AE127">
        <v>0.37271873150887969</v>
      </c>
      <c r="AF127">
        <v>-0.13156896709137278</v>
      </c>
      <c r="AG127">
        <v>0.37271873150887969</v>
      </c>
      <c r="AH127">
        <v>-0.13156896709137272</v>
      </c>
      <c r="AI127">
        <v>0.51149256462355219</v>
      </c>
      <c r="AJ127">
        <v>9.7094943476421225E-2</v>
      </c>
      <c r="AK127">
        <f>Table1[[#This Row],[ratesVscumSumLicks_pVal]]-Table1[[#This Row],[normRatesVscumSumLicks_pVal]]</f>
        <v>0</v>
      </c>
      <c r="AL127">
        <f>Table1[[#This Row],[ratesVscumSumLicks_pearsonR]]-Table1[[#This Row],[normRatesVscumSumLicks_pearsonR]]</f>
        <v>0</v>
      </c>
      <c r="AM127">
        <v>0.51149256462355219</v>
      </c>
      <c r="AN127">
        <v>9.7094943476421183E-2</v>
      </c>
      <c r="AO127">
        <v>0.36113120915985697</v>
      </c>
      <c r="AP127">
        <v>-0.13938979956758851</v>
      </c>
      <c r="AQ127">
        <v>0.63574921256347505</v>
      </c>
      <c r="AR127">
        <v>7.2556192719673479E-2</v>
      </c>
      <c r="AT127" s="10">
        <v>12.732128895360574</v>
      </c>
      <c r="AU127" s="10">
        <v>2.1929180712075453</v>
      </c>
      <c r="AV127" s="10">
        <v>2.394859933385915E-2</v>
      </c>
      <c r="AW127" s="10">
        <f>1/Table1[[#This Row],[Avg MeanISIinBurst]]</f>
        <v>41.756095463427549</v>
      </c>
      <c r="AX127" s="10">
        <v>93.43780393638059</v>
      </c>
      <c r="AY127" s="10">
        <v>3.0048267531593845E-2</v>
      </c>
      <c r="AZ127" s="10">
        <v>158.04716817589721</v>
      </c>
      <c r="BA127" s="10">
        <v>3.8074074074074087E-2</v>
      </c>
      <c r="BB127" s="10" t="b">
        <v>1</v>
      </c>
      <c r="BC127" s="10" t="b">
        <v>1</v>
      </c>
    </row>
    <row r="128" spans="1:55" x14ac:dyDescent="0.25">
      <c r="A128" t="s">
        <v>118</v>
      </c>
      <c r="B128">
        <v>22</v>
      </c>
      <c r="C128">
        <v>8</v>
      </c>
      <c r="D128" t="s">
        <v>82</v>
      </c>
      <c r="E128" t="s">
        <v>50</v>
      </c>
      <c r="F128">
        <v>8</v>
      </c>
      <c r="G128" t="str">
        <f>IF(Table1[[#This Row],[Ethanol Day]]&lt;9,"Early",IF(Table1[[#This Row],[Ethanol Day]]&gt;16,"Late","mid"))</f>
        <v>Early</v>
      </c>
      <c r="H128" t="s">
        <v>54</v>
      </c>
      <c r="I128" t="s">
        <v>52</v>
      </c>
      <c r="J128">
        <v>1000</v>
      </c>
      <c r="K128">
        <v>1.822152777777778</v>
      </c>
      <c r="L128">
        <v>21.435004462258643</v>
      </c>
      <c r="M128">
        <v>1.814861111111111</v>
      </c>
      <c r="N128">
        <v>21.518337754397798</v>
      </c>
      <c r="O128">
        <v>1.8805555555555562</v>
      </c>
      <c r="P128">
        <v>22.219430755137996</v>
      </c>
      <c r="Q128">
        <v>1.8237499999999998</v>
      </c>
      <c r="R128">
        <v>20.70592672037499</v>
      </c>
      <c r="S128">
        <v>1.7694444444444446</v>
      </c>
      <c r="T128">
        <v>21.303898372954624</v>
      </c>
      <c r="U128">
        <v>1.144213147401943</v>
      </c>
      <c r="V128">
        <v>0.52968891913766469</v>
      </c>
      <c r="W128">
        <v>1.814861111111111</v>
      </c>
      <c r="X128">
        <v>193</v>
      </c>
      <c r="Y128">
        <v>1.8805555555555562</v>
      </c>
      <c r="Z128">
        <v>252</v>
      </c>
      <c r="AA128">
        <v>1.8237499999999998</v>
      </c>
      <c r="AB128">
        <v>208</v>
      </c>
      <c r="AC128">
        <v>1.7694444444444446</v>
      </c>
      <c r="AD128">
        <v>307</v>
      </c>
      <c r="AE128">
        <v>0.26097790625424178</v>
      </c>
      <c r="AF128">
        <v>0.16548782706999304</v>
      </c>
      <c r="AG128">
        <v>0.26097790625424178</v>
      </c>
      <c r="AH128">
        <v>0.16548782706999304</v>
      </c>
      <c r="AI128">
        <v>0.75445031663900897</v>
      </c>
      <c r="AJ128">
        <v>-4.6342747358513167E-2</v>
      </c>
      <c r="AK128">
        <f>Table1[[#This Row],[ratesVscumSumLicks_pVal]]-Table1[[#This Row],[normRatesVscumSumLicks_pVal]]</f>
        <v>0</v>
      </c>
      <c r="AL128">
        <f>Table1[[#This Row],[ratesVscumSumLicks_pearsonR]]-Table1[[#This Row],[normRatesVscumSumLicks_pearsonR]]</f>
        <v>0</v>
      </c>
      <c r="AM128">
        <v>0.75445031663900897</v>
      </c>
      <c r="AN128">
        <v>-4.6342747358513181E-2</v>
      </c>
      <c r="AO128">
        <v>0.19281482389956539</v>
      </c>
      <c r="AP128">
        <v>0.20250066968973829</v>
      </c>
      <c r="AQ128">
        <v>0.7966544777929051</v>
      </c>
      <c r="AR128">
        <v>-4.0472220019167823E-2</v>
      </c>
      <c r="AT128" s="10">
        <v>21.435004462258643</v>
      </c>
      <c r="AU128" s="10">
        <v>2.3720355733750007</v>
      </c>
      <c r="AV128" s="10">
        <v>2.6914909324189228E-2</v>
      </c>
      <c r="AW128" s="10">
        <f>1/Table1[[#This Row],[Avg MeanISIinBurst]]</f>
        <v>37.15412851498148</v>
      </c>
      <c r="AX128" s="10">
        <v>93.739800500530691</v>
      </c>
      <c r="AY128" s="10">
        <v>4.0787715496219644E-2</v>
      </c>
      <c r="AZ128" s="10">
        <v>133.76979193662544</v>
      </c>
      <c r="BA128" s="10">
        <v>0.16674418604651162</v>
      </c>
      <c r="BB128" s="10" t="b">
        <v>1</v>
      </c>
      <c r="BC128" s="10" t="b">
        <v>1</v>
      </c>
    </row>
    <row r="129" spans="1:55" x14ac:dyDescent="0.25">
      <c r="A129" t="s">
        <v>118</v>
      </c>
      <c r="B129">
        <v>22</v>
      </c>
      <c r="C129">
        <v>9</v>
      </c>
      <c r="D129" t="s">
        <v>86</v>
      </c>
      <c r="E129" t="s">
        <v>50</v>
      </c>
      <c r="F129">
        <v>8</v>
      </c>
      <c r="G129" t="str">
        <f>IF(Table1[[#This Row],[Ethanol Day]]&lt;9,"Early",IF(Table1[[#This Row],[Ethanol Day]]&gt;16,"Late","mid"))</f>
        <v>Early</v>
      </c>
      <c r="H129" t="s">
        <v>54</v>
      </c>
      <c r="I129" t="s">
        <v>52</v>
      </c>
      <c r="J129">
        <v>1000</v>
      </c>
      <c r="K129">
        <v>1.7082986111111111</v>
      </c>
      <c r="L129">
        <v>23.284202703207363</v>
      </c>
      <c r="M129">
        <v>1.7894444444444444</v>
      </c>
      <c r="N129">
        <v>23.439979541659739</v>
      </c>
      <c r="O129">
        <v>1.7154166666666668</v>
      </c>
      <c r="P129">
        <v>25.825602739584124</v>
      </c>
      <c r="Q129">
        <v>1.7091666666666665</v>
      </c>
      <c r="R129">
        <v>22.545489638304939</v>
      </c>
      <c r="S129">
        <v>1.6191666666666666</v>
      </c>
      <c r="T129">
        <v>21.563485036054086</v>
      </c>
      <c r="U129">
        <v>1.1810253518693039</v>
      </c>
      <c r="V129">
        <v>0.58388307916937054</v>
      </c>
      <c r="W129">
        <v>1.7894444444444444</v>
      </c>
      <c r="X129">
        <v>193</v>
      </c>
      <c r="Y129">
        <v>1.7154166666666668</v>
      </c>
      <c r="Z129">
        <v>252</v>
      </c>
      <c r="AA129">
        <v>1.7091666666666665</v>
      </c>
      <c r="AB129">
        <v>208</v>
      </c>
      <c r="AC129">
        <v>1.6191666666666666</v>
      </c>
      <c r="AD129">
        <v>307</v>
      </c>
      <c r="AE129">
        <v>0.68001589389453465</v>
      </c>
      <c r="AF129">
        <v>6.1085338069004957E-2</v>
      </c>
      <c r="AG129">
        <v>0.68001589389453465</v>
      </c>
      <c r="AH129">
        <v>6.1085338069004923E-2</v>
      </c>
      <c r="AI129">
        <v>9.1461418233224887E-2</v>
      </c>
      <c r="AJ129">
        <v>-0.24632760936674902</v>
      </c>
      <c r="AK129">
        <f>Table1[[#This Row],[ratesVscumSumLicks_pVal]]-Table1[[#This Row],[normRatesVscumSumLicks_pVal]]</f>
        <v>0</v>
      </c>
      <c r="AL129">
        <f>Table1[[#This Row],[ratesVscumSumLicks_pearsonR]]-Table1[[#This Row],[normRatesVscumSumLicks_pearsonR]]</f>
        <v>0</v>
      </c>
      <c r="AM129">
        <v>9.1461418233224887E-2</v>
      </c>
      <c r="AN129">
        <v>-0.24632760936674902</v>
      </c>
      <c r="AO129">
        <v>0.57559471652127669</v>
      </c>
      <c r="AP129">
        <v>8.5712818817836045E-2</v>
      </c>
      <c r="AQ129">
        <v>0.11727540539294046</v>
      </c>
      <c r="AR129">
        <v>-0.23682098625250603</v>
      </c>
      <c r="AT129" s="10">
        <v>23.284202703207363</v>
      </c>
      <c r="AU129" s="10">
        <v>2.3884907740280124</v>
      </c>
      <c r="AV129" s="10">
        <v>2.6566353028797597E-2</v>
      </c>
      <c r="AW129" s="10">
        <f>1/Table1[[#This Row],[Avg MeanISIinBurst]]</f>
        <v>37.641598713832209</v>
      </c>
      <c r="AX129" s="10">
        <v>87.544521307018812</v>
      </c>
      <c r="AY129" s="10">
        <v>4.0658571362611751E-2</v>
      </c>
      <c r="AZ129" s="10">
        <v>121.66063417456733</v>
      </c>
      <c r="BA129" s="10">
        <v>0.1680740740740741</v>
      </c>
      <c r="BB129" s="10" t="b">
        <v>1</v>
      </c>
      <c r="BC129" s="10" t="b">
        <v>1</v>
      </c>
    </row>
    <row r="130" spans="1:55" x14ac:dyDescent="0.25">
      <c r="A130" t="s">
        <v>118</v>
      </c>
      <c r="B130">
        <v>22</v>
      </c>
      <c r="C130">
        <v>10</v>
      </c>
      <c r="D130" t="s">
        <v>98</v>
      </c>
      <c r="E130" t="s">
        <v>50</v>
      </c>
      <c r="F130">
        <v>8</v>
      </c>
      <c r="G130" t="str">
        <f>IF(Table1[[#This Row],[Ethanol Day]]&lt;9,"Early",IF(Table1[[#This Row],[Ethanol Day]]&gt;16,"Late","mid"))</f>
        <v>Early</v>
      </c>
      <c r="H130" t="s">
        <v>54</v>
      </c>
      <c r="I130" t="s">
        <v>52</v>
      </c>
      <c r="J130">
        <v>1000</v>
      </c>
      <c r="K130">
        <v>0.83756944444444448</v>
      </c>
      <c r="L130">
        <v>13.085974263591343</v>
      </c>
      <c r="M130">
        <v>0.80597222222222242</v>
      </c>
      <c r="N130">
        <v>13.247642149965674</v>
      </c>
      <c r="O130">
        <v>0.87861111111111112</v>
      </c>
      <c r="P130">
        <v>14.170434110106982</v>
      </c>
      <c r="Q130">
        <v>0.82986111111111105</v>
      </c>
      <c r="R130">
        <v>12.035936763820642</v>
      </c>
      <c r="S130">
        <v>0.83583333333333343</v>
      </c>
      <c r="T130">
        <v>12.791296771697928</v>
      </c>
      <c r="U130">
        <v>1.3139562512767899</v>
      </c>
      <c r="V130">
        <v>1.2127035545822102</v>
      </c>
      <c r="W130">
        <v>0.80597222222222242</v>
      </c>
      <c r="X130">
        <v>193</v>
      </c>
      <c r="Y130">
        <v>0.87861111111111112</v>
      </c>
      <c r="Z130">
        <v>252</v>
      </c>
      <c r="AA130">
        <v>0.82986111111111105</v>
      </c>
      <c r="AB130">
        <v>208</v>
      </c>
      <c r="AC130">
        <v>0.83583333333333343</v>
      </c>
      <c r="AD130">
        <v>307</v>
      </c>
      <c r="AE130">
        <v>0.44358352781883958</v>
      </c>
      <c r="AF130">
        <v>0.11321310368411081</v>
      </c>
      <c r="AG130">
        <v>0.44358352781883958</v>
      </c>
      <c r="AH130">
        <v>0.11321310368411078</v>
      </c>
      <c r="AI130">
        <v>0.53977290949761325</v>
      </c>
      <c r="AJ130">
        <v>9.0709837430143214E-2</v>
      </c>
      <c r="AK130">
        <f>Table1[[#This Row],[ratesVscumSumLicks_pVal]]-Table1[[#This Row],[normRatesVscumSumLicks_pVal]]</f>
        <v>0</v>
      </c>
      <c r="AL130">
        <f>Table1[[#This Row],[ratesVscumSumLicks_pearsonR]]-Table1[[#This Row],[normRatesVscumSumLicks_pearsonR]]</f>
        <v>0</v>
      </c>
      <c r="AM130">
        <v>0.53977290949761325</v>
      </c>
      <c r="AN130">
        <v>9.0709837430143159E-2</v>
      </c>
      <c r="AO130">
        <v>0.54701316581639103</v>
      </c>
      <c r="AP130">
        <v>-9.2179380860647614E-2</v>
      </c>
      <c r="AQ130">
        <v>0.46175787417474889</v>
      </c>
      <c r="AR130">
        <v>-0.11252710818524628</v>
      </c>
      <c r="AT130" s="10">
        <v>13.085974263591343</v>
      </c>
      <c r="AU130" s="10">
        <v>2.3182156765567496</v>
      </c>
      <c r="AV130" s="10">
        <v>3.2383991929633586E-2</v>
      </c>
      <c r="AW130" s="10">
        <f>1/Table1[[#This Row],[Avg MeanISIinBurst]]</f>
        <v>30.879454335737126</v>
      </c>
      <c r="AX130" s="10">
        <v>58.234425610836652</v>
      </c>
      <c r="AY130" s="10">
        <v>4.6359152765094058E-2</v>
      </c>
      <c r="AZ130" s="10">
        <v>92.684564287369795</v>
      </c>
      <c r="BA130" s="10">
        <v>4.8074074074074061E-2</v>
      </c>
      <c r="BB130" s="10" t="b">
        <v>1</v>
      </c>
      <c r="BC130" s="10" t="b">
        <v>1</v>
      </c>
    </row>
    <row r="131" spans="1:55" hidden="1" x14ac:dyDescent="0.25">
      <c r="A131" t="s">
        <v>109</v>
      </c>
      <c r="B131">
        <v>16</v>
      </c>
      <c r="C131">
        <v>11</v>
      </c>
      <c r="D131" t="s">
        <v>108</v>
      </c>
      <c r="E131" t="s">
        <v>50</v>
      </c>
      <c r="F131">
        <v>6</v>
      </c>
      <c r="G131" t="str">
        <f>IF(Table1[[#This Row],[Ethanol Day]]&lt;9,"Early",IF(Table1[[#This Row],[Ethanol Day]]&gt;16,"Late","mid"))</f>
        <v>Early</v>
      </c>
      <c r="H131" t="s">
        <v>51</v>
      </c>
      <c r="I131" t="s">
        <v>51</v>
      </c>
      <c r="J131">
        <v>968</v>
      </c>
      <c r="K131" s="1">
        <v>1.806527777777778</v>
      </c>
      <c r="L131">
        <v>67.859890878929718</v>
      </c>
      <c r="M131">
        <v>1.7283333333333333</v>
      </c>
      <c r="N131">
        <v>68.426188662706878</v>
      </c>
      <c r="O131">
        <v>2.1156944444444448</v>
      </c>
      <c r="P131">
        <v>69.124387543674843</v>
      </c>
      <c r="Q131">
        <v>1.925138888888889</v>
      </c>
      <c r="R131">
        <v>67.698487312314157</v>
      </c>
      <c r="S131">
        <v>1.4569444444444446</v>
      </c>
      <c r="T131">
        <v>65.966931130454583</v>
      </c>
      <c r="U131">
        <v>5.2927113447874374</v>
      </c>
      <c r="V131">
        <v>0.56771624450864766</v>
      </c>
      <c r="W131">
        <v>1.7283333333333333</v>
      </c>
      <c r="X131">
        <v>92</v>
      </c>
      <c r="Y131">
        <v>2.1156944444444448</v>
      </c>
      <c r="Z131">
        <v>259</v>
      </c>
      <c r="AA131">
        <v>1.925138888888889</v>
      </c>
      <c r="AB131">
        <v>249</v>
      </c>
      <c r="AC131">
        <v>1.4569444444444446</v>
      </c>
      <c r="AD131">
        <v>332</v>
      </c>
      <c r="AE131">
        <v>0.19907474216232146</v>
      </c>
      <c r="AF131">
        <v>-0.19072950847759557</v>
      </c>
      <c r="AG131">
        <v>0.19907474216232146</v>
      </c>
      <c r="AH131">
        <v>-0.19072950847759559</v>
      </c>
      <c r="AI131">
        <v>0.4551282875903957</v>
      </c>
      <c r="AJ131">
        <v>-0.11038430135720445</v>
      </c>
      <c r="AK131">
        <f>Table1[[#This Row],[ratesVscumSumLicks_pVal]]-Table1[[#This Row],[normRatesVscumSumLicks_pVal]]</f>
        <v>0</v>
      </c>
      <c r="AL131">
        <f>Table1[[#This Row],[ratesVscumSumLicks_pearsonR]]-Table1[[#This Row],[normRatesVscumSumLicks_pearsonR]]</f>
        <v>0</v>
      </c>
      <c r="AM131">
        <v>0.4551282875903957</v>
      </c>
      <c r="AN131">
        <v>-0.11038430135720437</v>
      </c>
      <c r="AO131">
        <v>1.0207941595327414E-2</v>
      </c>
      <c r="AP131">
        <v>-0.38336263251127234</v>
      </c>
      <c r="AQ131">
        <v>0.33335485990055624</v>
      </c>
      <c r="AR131">
        <v>-0.14931664268230577</v>
      </c>
      <c r="AT131" s="10">
        <v>67.859890878929718</v>
      </c>
      <c r="AU131" s="10">
        <v>3.5391274889110345</v>
      </c>
      <c r="AV131" s="10">
        <v>2.064650153604429E-2</v>
      </c>
      <c r="AW131" s="10">
        <f>1/Table1[[#This Row],[Avg MeanISIinBurst]]</f>
        <v>48.434355731125585</v>
      </c>
      <c r="AX131" s="10">
        <v>112.55308430107408</v>
      </c>
      <c r="AY131" s="10">
        <v>5.5959360413245944E-2</v>
      </c>
      <c r="AZ131" s="10">
        <v>116.69988975918773</v>
      </c>
      <c r="BA131" s="10">
        <v>0.34522727272727277</v>
      </c>
      <c r="BB131" s="10" t="b">
        <v>1</v>
      </c>
      <c r="BC131" s="10" t="b">
        <v>1</v>
      </c>
    </row>
    <row r="132" spans="1:55" x14ac:dyDescent="0.25">
      <c r="A132" t="s">
        <v>118</v>
      </c>
      <c r="B132">
        <v>22</v>
      </c>
      <c r="C132">
        <v>11</v>
      </c>
      <c r="D132" t="s">
        <v>88</v>
      </c>
      <c r="E132" t="s">
        <v>50</v>
      </c>
      <c r="F132">
        <v>8</v>
      </c>
      <c r="G132" t="str">
        <f>IF(Table1[[#This Row],[Ethanol Day]]&lt;9,"Early",IF(Table1[[#This Row],[Ethanol Day]]&gt;16,"Late","mid"))</f>
        <v>Early</v>
      </c>
      <c r="H132" t="s">
        <v>54</v>
      </c>
      <c r="I132" t="s">
        <v>52</v>
      </c>
      <c r="J132">
        <v>1000</v>
      </c>
      <c r="K132">
        <v>0.96715277777777775</v>
      </c>
      <c r="L132">
        <v>16.28414929147905</v>
      </c>
      <c r="M132">
        <v>0.98319444444444448</v>
      </c>
      <c r="N132">
        <v>15.335979983488022</v>
      </c>
      <c r="O132">
        <v>0.94347222222222216</v>
      </c>
      <c r="P132">
        <v>16.353595938943513</v>
      </c>
      <c r="Q132">
        <v>1.0291666666666668</v>
      </c>
      <c r="R132">
        <v>18.178365921170961</v>
      </c>
      <c r="S132">
        <v>0.91277777777777758</v>
      </c>
      <c r="T132">
        <v>15.195428433936504</v>
      </c>
      <c r="U132">
        <v>1.1759548421669859</v>
      </c>
      <c r="V132">
        <v>1.027905474439526</v>
      </c>
      <c r="W132">
        <v>0.98319444444444448</v>
      </c>
      <c r="X132">
        <v>193</v>
      </c>
      <c r="Y132">
        <v>0.94347222222222216</v>
      </c>
      <c r="Z132">
        <v>252</v>
      </c>
      <c r="AA132">
        <v>1.0291666666666668</v>
      </c>
      <c r="AB132">
        <v>208</v>
      </c>
      <c r="AC132">
        <v>0.91277777777777758</v>
      </c>
      <c r="AD132">
        <v>307</v>
      </c>
      <c r="AE132">
        <v>0.90249567185006419</v>
      </c>
      <c r="AF132">
        <v>-1.8159940369797435E-2</v>
      </c>
      <c r="AG132">
        <v>0.90249567185006419</v>
      </c>
      <c r="AH132">
        <v>-1.8159940369797407E-2</v>
      </c>
      <c r="AI132">
        <v>0.40165825401618482</v>
      </c>
      <c r="AJ132">
        <v>-0.12384819958439194</v>
      </c>
      <c r="AK132">
        <f>Table1[[#This Row],[ratesVscumSumLicks_pVal]]-Table1[[#This Row],[normRatesVscumSumLicks_pVal]]</f>
        <v>0</v>
      </c>
      <c r="AL132">
        <f>Table1[[#This Row],[ratesVscumSumLicks_pearsonR]]-Table1[[#This Row],[normRatesVscumSumLicks_pearsonR]]</f>
        <v>0</v>
      </c>
      <c r="AM132">
        <v>0.40165825401618482</v>
      </c>
      <c r="AN132">
        <v>-0.123848199584392</v>
      </c>
      <c r="AO132">
        <v>0.78874672587848682</v>
      </c>
      <c r="AP132">
        <v>-4.060658976394714E-2</v>
      </c>
      <c r="AQ132">
        <v>0.53965998023087958</v>
      </c>
      <c r="AR132">
        <v>9.2788325786419462E-2</v>
      </c>
      <c r="AT132" s="10">
        <v>16.28414929147905</v>
      </c>
      <c r="AU132" s="10">
        <v>2.2888359132135752</v>
      </c>
      <c r="AV132" s="10">
        <v>2.5507400356065836E-2</v>
      </c>
      <c r="AW132" s="10">
        <f>1/Table1[[#This Row],[Avg MeanISIinBurst]]</f>
        <v>39.204308790417095</v>
      </c>
      <c r="AX132" s="10">
        <v>92.480138208292033</v>
      </c>
      <c r="AY132" s="10">
        <v>3.5733267285429172E-2</v>
      </c>
      <c r="AZ132" s="10">
        <v>138.56298785760745</v>
      </c>
      <c r="BA132" s="10">
        <v>6.9130434782608705E-2</v>
      </c>
      <c r="BB132" s="10" t="b">
        <v>1</v>
      </c>
      <c r="BC132" s="10" t="b">
        <v>1</v>
      </c>
    </row>
    <row r="133" spans="1:55" x14ac:dyDescent="0.25">
      <c r="A133" t="s">
        <v>118</v>
      </c>
      <c r="B133">
        <v>22</v>
      </c>
      <c r="C133">
        <v>15</v>
      </c>
      <c r="D133" t="s">
        <v>91</v>
      </c>
      <c r="E133" t="s">
        <v>50</v>
      </c>
      <c r="F133">
        <v>8</v>
      </c>
      <c r="G133" t="str">
        <f>IF(Table1[[#This Row],[Ethanol Day]]&lt;9,"Early",IF(Table1[[#This Row],[Ethanol Day]]&gt;16,"Late","mid"))</f>
        <v>Early</v>
      </c>
      <c r="H133" t="s">
        <v>54</v>
      </c>
      <c r="I133" t="s">
        <v>51</v>
      </c>
      <c r="J133">
        <v>1000</v>
      </c>
      <c r="K133">
        <v>0.89440972222222215</v>
      </c>
      <c r="L133">
        <v>9.791467227325672</v>
      </c>
      <c r="M133">
        <v>0.8897222222222223</v>
      </c>
      <c r="N133">
        <v>10.5988802454868</v>
      </c>
      <c r="O133">
        <v>0.87805555555555559</v>
      </c>
      <c r="P133">
        <v>9.3102484248568356</v>
      </c>
      <c r="Q133">
        <v>0.94777777777777772</v>
      </c>
      <c r="R133">
        <v>9.7882680228636829</v>
      </c>
      <c r="S133">
        <v>0.8620833333333332</v>
      </c>
      <c r="T133">
        <v>9.5859114001946395</v>
      </c>
      <c r="U133">
        <v>1.0727777859493892</v>
      </c>
      <c r="V133">
        <v>1.1100545512375664</v>
      </c>
      <c r="W133">
        <v>0.8897222222222223</v>
      </c>
      <c r="X133">
        <v>193</v>
      </c>
      <c r="Y133">
        <v>0.87805555555555559</v>
      </c>
      <c r="Z133">
        <v>252</v>
      </c>
      <c r="AA133">
        <v>0.94777777777777772</v>
      </c>
      <c r="AB133">
        <v>208</v>
      </c>
      <c r="AC133">
        <v>0.8620833333333332</v>
      </c>
      <c r="AD133">
        <v>307</v>
      </c>
      <c r="AE133">
        <v>0.26437546061987749</v>
      </c>
      <c r="AF133">
        <v>-0.16433001143111511</v>
      </c>
      <c r="AG133">
        <v>0.2643754606198756</v>
      </c>
      <c r="AH133">
        <v>-0.1643300114311152</v>
      </c>
      <c r="AI133">
        <v>0.69705612240322279</v>
      </c>
      <c r="AJ133">
        <v>-5.7663443676356348E-2</v>
      </c>
      <c r="AK133">
        <f>Table1[[#This Row],[ratesVscumSumLicks_pVal]]-Table1[[#This Row],[normRatesVscumSumLicks_pVal]]</f>
        <v>0</v>
      </c>
      <c r="AL133">
        <f>Table1[[#This Row],[ratesVscumSumLicks_pearsonR]]-Table1[[#This Row],[normRatesVscumSumLicks_pearsonR]]</f>
        <v>6.2450045135165055E-17</v>
      </c>
      <c r="AM133">
        <v>0.69705612240322279</v>
      </c>
      <c r="AN133">
        <v>-5.766344367635641E-2</v>
      </c>
      <c r="AO133">
        <v>0.26153457618840059</v>
      </c>
      <c r="AP133">
        <v>-0.17094774375692667</v>
      </c>
      <c r="AQ133">
        <v>0.25763450176776614</v>
      </c>
      <c r="AR133">
        <v>-0.17233178645999275</v>
      </c>
      <c r="AT133" s="10">
        <v>9.791467227325672</v>
      </c>
      <c r="AU133" s="10">
        <v>2.1613734571242316</v>
      </c>
      <c r="AV133" s="10">
        <v>2.6963515247038914E-2</v>
      </c>
      <c r="AW133" s="10">
        <f>1/Table1[[#This Row],[Avg MeanISIinBurst]]</f>
        <v>37.087152429422872</v>
      </c>
      <c r="AX133" s="10">
        <v>74.794868397544008</v>
      </c>
      <c r="AY133" s="10">
        <v>3.3025160555309872E-2</v>
      </c>
      <c r="AZ133" s="10">
        <v>127.23114710200426</v>
      </c>
      <c r="BA133" s="10">
        <v>4.0962962962962965E-2</v>
      </c>
      <c r="BB133" s="10" t="b">
        <v>1</v>
      </c>
      <c r="BC133" s="10" t="b">
        <v>1</v>
      </c>
    </row>
    <row r="134" spans="1:55" x14ac:dyDescent="0.25">
      <c r="A134" t="s">
        <v>118</v>
      </c>
      <c r="B134">
        <v>22</v>
      </c>
      <c r="C134">
        <v>16</v>
      </c>
      <c r="D134" t="s">
        <v>110</v>
      </c>
      <c r="E134" t="s">
        <v>50</v>
      </c>
      <c r="F134">
        <v>8</v>
      </c>
      <c r="G134" t="str">
        <f>IF(Table1[[#This Row],[Ethanol Day]]&lt;9,"Early",IF(Table1[[#This Row],[Ethanol Day]]&gt;16,"Late","mid"))</f>
        <v>Early</v>
      </c>
      <c r="H134" t="s">
        <v>54</v>
      </c>
      <c r="I134" t="s">
        <v>51</v>
      </c>
      <c r="J134">
        <v>1000</v>
      </c>
      <c r="K134">
        <v>0.52451388888888895</v>
      </c>
      <c r="L134">
        <v>4.1026188068130693</v>
      </c>
      <c r="M134">
        <v>0.50166666666666659</v>
      </c>
      <c r="N134">
        <v>4.8676003074906191</v>
      </c>
      <c r="O134">
        <v>0.58736111111111111</v>
      </c>
      <c r="P134">
        <v>3.9516116869648887</v>
      </c>
      <c r="Q134">
        <v>0.51666666666666672</v>
      </c>
      <c r="R134">
        <v>4.3385400438314266</v>
      </c>
      <c r="S134">
        <v>0.49236111111111119</v>
      </c>
      <c r="T134">
        <v>3.1617320309929924</v>
      </c>
      <c r="U134">
        <v>1.1177006634119888</v>
      </c>
      <c r="V134">
        <v>1.9396677907290123</v>
      </c>
      <c r="W134">
        <v>0.50166666666666659</v>
      </c>
      <c r="X134">
        <v>193</v>
      </c>
      <c r="Y134">
        <v>0.58736111111111111</v>
      </c>
      <c r="Z134">
        <v>252</v>
      </c>
      <c r="AA134">
        <v>0.51666666666666672</v>
      </c>
      <c r="AB134">
        <v>208</v>
      </c>
      <c r="AC134">
        <v>0.49236111111111119</v>
      </c>
      <c r="AD134">
        <v>307</v>
      </c>
      <c r="AE134">
        <v>0.86607365803030523</v>
      </c>
      <c r="AF134">
        <v>2.4997349408988033E-2</v>
      </c>
      <c r="AG134">
        <v>0.86607365803030523</v>
      </c>
      <c r="AH134">
        <v>2.4997349408987977E-2</v>
      </c>
      <c r="AI134">
        <v>0.38741941768798749</v>
      </c>
      <c r="AJ134">
        <v>-0.12760444898502499</v>
      </c>
      <c r="AK134">
        <f>Table1[[#This Row],[ratesVscumSumLicks_pVal]]-Table1[[#This Row],[normRatesVscumSumLicks_pVal]]</f>
        <v>0</v>
      </c>
      <c r="AL134">
        <f>Table1[[#This Row],[ratesVscumSumLicks_pearsonR]]-Table1[[#This Row],[normRatesVscumSumLicks_pearsonR]]</f>
        <v>0</v>
      </c>
      <c r="AM134">
        <v>0.38741941768798749</v>
      </c>
      <c r="AN134">
        <v>-0.12760444898502502</v>
      </c>
      <c r="AO134">
        <v>0.40844398446620733</v>
      </c>
      <c r="AP134">
        <v>-0.12483845138247208</v>
      </c>
      <c r="AQ134">
        <v>8.596602279941E-2</v>
      </c>
      <c r="AR134">
        <v>-0.2559758953209178</v>
      </c>
      <c r="AT134" s="10">
        <v>4.1026188068130693</v>
      </c>
      <c r="AU134" s="10">
        <v>2.0511363636363638</v>
      </c>
      <c r="AV134" s="10">
        <v>2.6464126082251075E-2</v>
      </c>
      <c r="AW134" s="10">
        <f>1/Table1[[#This Row],[Avg MeanISIinBurst]]</f>
        <v>37.787002559312874</v>
      </c>
      <c r="AX134" s="10">
        <v>81.162272014680312</v>
      </c>
      <c r="AY134" s="10">
        <v>2.8190754870133086E-2</v>
      </c>
      <c r="AZ134" s="10">
        <v>145.60941152991731</v>
      </c>
      <c r="BA134" s="10">
        <v>1.028985507246377E-2</v>
      </c>
      <c r="BB134" s="10" t="b">
        <v>1</v>
      </c>
      <c r="BC134" s="10" t="b">
        <v>1</v>
      </c>
    </row>
    <row r="135" spans="1:55" x14ac:dyDescent="0.25">
      <c r="A135" t="s">
        <v>118</v>
      </c>
      <c r="B135">
        <v>22</v>
      </c>
      <c r="C135">
        <v>17</v>
      </c>
      <c r="D135" t="s">
        <v>108</v>
      </c>
      <c r="E135" t="s">
        <v>50</v>
      </c>
      <c r="F135">
        <v>8</v>
      </c>
      <c r="G135" t="str">
        <f>IF(Table1[[#This Row],[Ethanol Day]]&lt;9,"Early",IF(Table1[[#This Row],[Ethanol Day]]&gt;16,"Late","mid"))</f>
        <v>Early</v>
      </c>
      <c r="H135" t="s">
        <v>54</v>
      </c>
      <c r="I135" t="s">
        <v>51</v>
      </c>
      <c r="J135">
        <v>1000</v>
      </c>
      <c r="K135">
        <v>1.3468749999999998</v>
      </c>
      <c r="L135">
        <v>13.91743460808692</v>
      </c>
      <c r="M135">
        <v>1.3102777777777777</v>
      </c>
      <c r="N135">
        <v>14.072437832086798</v>
      </c>
      <c r="O135">
        <v>1.4072222222222222</v>
      </c>
      <c r="P135">
        <v>14.813918793447073</v>
      </c>
      <c r="Q135">
        <v>1.2344444444444445</v>
      </c>
      <c r="R135">
        <v>13.318640254288646</v>
      </c>
      <c r="S135">
        <v>1.4355555555555555</v>
      </c>
      <c r="T135">
        <v>13.539448567971844</v>
      </c>
      <c r="U135">
        <v>1.1830111683387103</v>
      </c>
      <c r="V135">
        <v>0.748470129684495</v>
      </c>
      <c r="W135">
        <v>1.3102777777777777</v>
      </c>
      <c r="X135">
        <v>193</v>
      </c>
      <c r="Y135">
        <v>1.4072222222222222</v>
      </c>
      <c r="Z135">
        <v>252</v>
      </c>
      <c r="AA135">
        <v>1.2344444444444445</v>
      </c>
      <c r="AB135">
        <v>208</v>
      </c>
      <c r="AC135">
        <v>1.4355555555555555</v>
      </c>
      <c r="AD135">
        <v>307</v>
      </c>
      <c r="AE135">
        <v>3.8336106238669745E-2</v>
      </c>
      <c r="AF135">
        <v>-0.29994272628205526</v>
      </c>
      <c r="AG135">
        <v>3.8336106238669572E-2</v>
      </c>
      <c r="AH135">
        <v>-0.29994272628205543</v>
      </c>
      <c r="AI135">
        <v>0.7548881175692439</v>
      </c>
      <c r="AJ135">
        <v>-4.6257472356039331E-2</v>
      </c>
      <c r="AK135">
        <f>Table1[[#This Row],[ratesVscumSumLicks_pVal]]-Table1[[#This Row],[normRatesVscumSumLicks_pVal]]</f>
        <v>0</v>
      </c>
      <c r="AL135">
        <f>Table1[[#This Row],[ratesVscumSumLicks_pearsonR]]-Table1[[#This Row],[normRatesVscumSumLicks_pearsonR]]</f>
        <v>0</v>
      </c>
      <c r="AM135">
        <v>0.7548881175692439</v>
      </c>
      <c r="AN135">
        <v>-4.6257472356039317E-2</v>
      </c>
      <c r="AO135">
        <v>0.70133767518611378</v>
      </c>
      <c r="AP135">
        <v>-5.7442013393415099E-2</v>
      </c>
      <c r="AQ135">
        <v>0.48476440492517014</v>
      </c>
      <c r="AR135">
        <v>-0.10444322938610276</v>
      </c>
      <c r="AT135" s="10">
        <v>13.91743460808692</v>
      </c>
      <c r="AU135" s="10">
        <v>2.1700532714707594</v>
      </c>
      <c r="AV135" s="10">
        <v>2.9081061868735176E-2</v>
      </c>
      <c r="AW135" s="10">
        <f>1/Table1[[#This Row],[Avg MeanISIinBurst]]</f>
        <v>34.386639817822207</v>
      </c>
      <c r="AX135" s="10">
        <v>58.029509507482643</v>
      </c>
      <c r="AY135" s="10">
        <v>3.6119898107458956E-2</v>
      </c>
      <c r="AZ135" s="10">
        <v>101.29370762419971</v>
      </c>
      <c r="BA135" s="10">
        <v>8.687943262411349E-2</v>
      </c>
      <c r="BB135" s="10" t="b">
        <v>1</v>
      </c>
      <c r="BC135" s="10" t="b">
        <v>1</v>
      </c>
    </row>
    <row r="136" spans="1:55" hidden="1" x14ac:dyDescent="0.25">
      <c r="A136" t="s">
        <v>111</v>
      </c>
      <c r="B136">
        <v>17</v>
      </c>
      <c r="C136">
        <v>9</v>
      </c>
      <c r="D136" t="s">
        <v>113</v>
      </c>
      <c r="E136" t="s">
        <v>50</v>
      </c>
      <c r="F136">
        <v>1</v>
      </c>
      <c r="G136" t="str">
        <f>IF(Table1[[#This Row],[Ethanol Day]]&lt;9,"Early",IF(Table1[[#This Row],[Ethanol Day]]&gt;16,"Late","mid"))</f>
        <v>Early</v>
      </c>
      <c r="H136" t="s">
        <v>51</v>
      </c>
      <c r="I136" t="s">
        <v>60</v>
      </c>
      <c r="J136">
        <v>371</v>
      </c>
      <c r="K136" s="1">
        <v>0.24390151515151517</v>
      </c>
      <c r="L136">
        <v>49.847694028879928</v>
      </c>
      <c r="M136">
        <v>0.32083333333333336</v>
      </c>
      <c r="N136">
        <v>55.940934666558654</v>
      </c>
      <c r="O136">
        <v>0.22777777777777775</v>
      </c>
      <c r="P136">
        <v>49.860242416028292</v>
      </c>
      <c r="Q136">
        <v>0.24805555555555561</v>
      </c>
      <c r="R136">
        <v>47.875085517008912</v>
      </c>
      <c r="S136">
        <v>0.17893939393939395</v>
      </c>
      <c r="T136">
        <v>44.119002219969389</v>
      </c>
      <c r="U136">
        <v>2.9762931512535498</v>
      </c>
      <c r="V136">
        <v>3.375224583815029</v>
      </c>
      <c r="W136">
        <v>0.32083333333333336</v>
      </c>
      <c r="X136">
        <v>15</v>
      </c>
      <c r="Y136">
        <v>0.22777777777777775</v>
      </c>
      <c r="Z136">
        <v>44</v>
      </c>
      <c r="AA136">
        <v>0.24805555555555561</v>
      </c>
      <c r="AB136">
        <v>99</v>
      </c>
      <c r="AC136">
        <v>0.17893939393939395</v>
      </c>
      <c r="AD136">
        <v>140</v>
      </c>
      <c r="AE136">
        <v>0.79882080717073167</v>
      </c>
      <c r="AF136">
        <v>-3.819198288359768E-2</v>
      </c>
      <c r="AG136">
        <v>0.79882080717073167</v>
      </c>
      <c r="AH136">
        <v>-3.8191982883597715E-2</v>
      </c>
      <c r="AI136">
        <v>9.1998917086527576E-2</v>
      </c>
      <c r="AJ136">
        <v>-0.24593269463737102</v>
      </c>
      <c r="AK136">
        <f>Table1[[#This Row],[ratesVscumSumLicks_pVal]]-Table1[[#This Row],[normRatesVscumSumLicks_pVal]]</f>
        <v>0</v>
      </c>
      <c r="AL136">
        <f>Table1[[#This Row],[ratesVscumSumLicks_pearsonR]]-Table1[[#This Row],[normRatesVscumSumLicks_pearsonR]]</f>
        <v>0</v>
      </c>
      <c r="AM136">
        <v>9.1998917086527576E-2</v>
      </c>
      <c r="AN136">
        <v>-0.24593269463737097</v>
      </c>
      <c r="AO136">
        <v>1.7532675510538692E-2</v>
      </c>
      <c r="AP136">
        <v>-0.36058195007918259</v>
      </c>
      <c r="AQ136">
        <v>1.8196038938692234E-3</v>
      </c>
      <c r="AR136">
        <v>-0.46192268767550176</v>
      </c>
      <c r="AT136" s="10">
        <v>49.847694028879928</v>
      </c>
      <c r="AU136" s="10">
        <v>2.5064103995810116</v>
      </c>
      <c r="AV136" s="10">
        <v>1.2018527223064344E-2</v>
      </c>
      <c r="AW136" s="10">
        <f>1/Table1[[#This Row],[Avg MeanISIinBurst]]</f>
        <v>83.204870400504163</v>
      </c>
      <c r="AX136" s="10">
        <v>210.60448597765426</v>
      </c>
      <c r="AY136" s="10">
        <v>2.2992488601244501E-2</v>
      </c>
      <c r="AZ136" s="10">
        <v>317.42790123810488</v>
      </c>
      <c r="BA136" s="10">
        <v>4.9922480620155044E-2</v>
      </c>
      <c r="BB136" s="10" t="b">
        <v>1</v>
      </c>
      <c r="BC136" s="10" t="b">
        <v>1</v>
      </c>
    </row>
    <row r="137" spans="1:55" hidden="1" x14ac:dyDescent="0.25">
      <c r="A137" t="s">
        <v>111</v>
      </c>
      <c r="B137">
        <v>17</v>
      </c>
      <c r="C137">
        <v>12</v>
      </c>
      <c r="D137" t="s">
        <v>114</v>
      </c>
      <c r="E137" t="s">
        <v>50</v>
      </c>
      <c r="F137">
        <v>1</v>
      </c>
      <c r="G137" t="str">
        <f>IF(Table1[[#This Row],[Ethanol Day]]&lt;9,"Early",IF(Table1[[#This Row],[Ethanol Day]]&gt;16,"Late","mid"))</f>
        <v>Early</v>
      </c>
      <c r="H137" t="s">
        <v>51</v>
      </c>
      <c r="I137" t="s">
        <v>51</v>
      </c>
      <c r="J137">
        <v>371</v>
      </c>
      <c r="K137" s="1">
        <v>0.62329861111111107</v>
      </c>
      <c r="L137">
        <v>8.6421894854703094</v>
      </c>
      <c r="M137">
        <v>0.5363888888888888</v>
      </c>
      <c r="N137">
        <v>8.9080788251354637</v>
      </c>
      <c r="O137">
        <v>0.68777777777777771</v>
      </c>
      <c r="P137">
        <v>7.8677986620210172</v>
      </c>
      <c r="Q137">
        <v>0.75263888888888897</v>
      </c>
      <c r="R137">
        <v>10.379678580047241</v>
      </c>
      <c r="S137">
        <v>0.5163888888888889</v>
      </c>
      <c r="T137">
        <v>7.3890301165261381</v>
      </c>
      <c r="U137">
        <v>1.1330757207331761</v>
      </c>
      <c r="V137">
        <v>1.5860981474449387</v>
      </c>
      <c r="W137">
        <v>0.5363888888888888</v>
      </c>
      <c r="X137">
        <v>15</v>
      </c>
      <c r="Y137">
        <v>0.68777777777777771</v>
      </c>
      <c r="Z137">
        <v>44</v>
      </c>
      <c r="AA137">
        <v>0.75263888888888897</v>
      </c>
      <c r="AB137">
        <v>99</v>
      </c>
      <c r="AC137">
        <v>0.5163888888888889</v>
      </c>
      <c r="AD137">
        <v>140</v>
      </c>
      <c r="AE137">
        <v>0.93521641480710882</v>
      </c>
      <c r="AF137">
        <v>-1.2184089528607129E-2</v>
      </c>
      <c r="AG137">
        <v>0.93521641480710882</v>
      </c>
      <c r="AH137">
        <v>-1.2184089528607134E-2</v>
      </c>
      <c r="AI137">
        <v>0.2308262836575532</v>
      </c>
      <c r="AJ137">
        <v>-0.17623797029493427</v>
      </c>
      <c r="AK137">
        <f>Table1[[#This Row],[ratesVscumSumLicks_pVal]]-Table1[[#This Row],[normRatesVscumSumLicks_pVal]]</f>
        <v>0</v>
      </c>
      <c r="AL137">
        <f>Table1[[#This Row],[ratesVscumSumLicks_pearsonR]]-Table1[[#This Row],[normRatesVscumSumLicks_pearsonR]]</f>
        <v>0</v>
      </c>
      <c r="AM137">
        <v>0.2308262836575532</v>
      </c>
      <c r="AN137">
        <v>-0.17623797029493432</v>
      </c>
      <c r="AO137">
        <v>0.84042018663521334</v>
      </c>
      <c r="AP137">
        <v>-3.0878159632276542E-2</v>
      </c>
      <c r="AQ137">
        <v>0.55984221060446537</v>
      </c>
      <c r="AR137">
        <v>-8.925776574404988E-2</v>
      </c>
      <c r="AT137" s="10">
        <v>8.6421894854703094</v>
      </c>
      <c r="AU137" s="10">
        <v>2.1459200984200981</v>
      </c>
      <c r="AV137" s="10">
        <v>2.568091764870931E-2</v>
      </c>
      <c r="AW137" s="10">
        <f>1/Table1[[#This Row],[Avg MeanISIinBurst]]</f>
        <v>38.939418508289123</v>
      </c>
      <c r="AX137" s="10">
        <v>74.744677032705013</v>
      </c>
      <c r="AY137" s="10">
        <v>3.0630251109992724E-2</v>
      </c>
      <c r="AZ137" s="10">
        <v>122.21192801685098</v>
      </c>
      <c r="BA137" s="10">
        <v>2.614814814814816E-2</v>
      </c>
      <c r="BB137" s="10" t="b">
        <v>1</v>
      </c>
      <c r="BC137" s="10" t="b">
        <v>1</v>
      </c>
    </row>
    <row r="138" spans="1:55" hidden="1" x14ac:dyDescent="0.25">
      <c r="A138" t="s">
        <v>116</v>
      </c>
      <c r="B138">
        <v>19</v>
      </c>
      <c r="C138">
        <v>11</v>
      </c>
      <c r="D138" t="s">
        <v>87</v>
      </c>
      <c r="E138" t="s">
        <v>50</v>
      </c>
      <c r="F138">
        <v>1</v>
      </c>
      <c r="G138" t="str">
        <f>IF(Table1[[#This Row],[Ethanol Day]]&lt;9,"Early",IF(Table1[[#This Row],[Ethanol Day]]&gt;16,"Late","mid"))</f>
        <v>Early</v>
      </c>
      <c r="H138" t="s">
        <v>51</v>
      </c>
      <c r="I138" t="s">
        <v>51</v>
      </c>
      <c r="J138">
        <v>1037</v>
      </c>
      <c r="K138" s="1">
        <v>1.4221527777777776</v>
      </c>
      <c r="L138">
        <v>32.74701332292765</v>
      </c>
      <c r="M138">
        <v>1.6315277777777775</v>
      </c>
      <c r="N138">
        <v>34.888480075542581</v>
      </c>
      <c r="O138">
        <v>1.2034722222222223</v>
      </c>
      <c r="P138">
        <v>26.087769247143889</v>
      </c>
      <c r="Q138">
        <v>1.4686111111111109</v>
      </c>
      <c r="R138">
        <v>33.416513397475583</v>
      </c>
      <c r="S138">
        <v>1.3849999999999998</v>
      </c>
      <c r="T138">
        <v>38.580730920343946</v>
      </c>
      <c r="U138">
        <v>1.4817305536957632</v>
      </c>
      <c r="V138">
        <v>0.67227566783096371</v>
      </c>
      <c r="W138">
        <v>1.6315277777777775</v>
      </c>
      <c r="X138">
        <v>203</v>
      </c>
      <c r="Y138">
        <v>1.2034722222222223</v>
      </c>
      <c r="Z138">
        <v>279</v>
      </c>
      <c r="AA138">
        <v>1.4686111111111109</v>
      </c>
      <c r="AB138">
        <v>272</v>
      </c>
      <c r="AC138">
        <v>1.3849999999999998</v>
      </c>
      <c r="AD138">
        <v>121</v>
      </c>
      <c r="AE138">
        <v>1.0539803555520378E-3</v>
      </c>
      <c r="AF138">
        <v>-0.48765229882739075</v>
      </c>
      <c r="AG138">
        <v>1.0539803555520361E-3</v>
      </c>
      <c r="AH138">
        <v>-0.48765229882739092</v>
      </c>
      <c r="AI138">
        <v>0.11277407765921099</v>
      </c>
      <c r="AJ138">
        <v>-0.2318774758157659</v>
      </c>
      <c r="AK138">
        <f>Table1[[#This Row],[ratesVscumSumLicks_pVal]]-Table1[[#This Row],[normRatesVscumSumLicks_pVal]]</f>
        <v>0</v>
      </c>
      <c r="AL138">
        <f>Table1[[#This Row],[ratesVscumSumLicks_pearsonR]]-Table1[[#This Row],[normRatesVscumSumLicks_pearsonR]]</f>
        <v>0</v>
      </c>
      <c r="AM138">
        <v>0.11277407765921099</v>
      </c>
      <c r="AN138">
        <v>-0.23187747581576595</v>
      </c>
      <c r="AO138">
        <v>9.3769686944515367E-5</v>
      </c>
      <c r="AP138">
        <v>-0.58438207257461194</v>
      </c>
      <c r="AQ138">
        <v>0.71869548965975971</v>
      </c>
      <c r="AR138">
        <v>5.9565336536658436E-2</v>
      </c>
      <c r="AT138" s="10">
        <v>32.74701332292765</v>
      </c>
      <c r="AU138" s="10">
        <v>2.564137065861114</v>
      </c>
      <c r="AV138" s="10">
        <v>2.2652052260065909E-2</v>
      </c>
      <c r="AW138" s="10">
        <f>1/Table1[[#This Row],[Avg MeanISIinBurst]]</f>
        <v>44.146110406205217</v>
      </c>
      <c r="AX138" s="10">
        <v>119.42416178441148</v>
      </c>
      <c r="AY138" s="10">
        <v>3.8840746236195142E-2</v>
      </c>
      <c r="AZ138" s="10">
        <v>143.48303927645904</v>
      </c>
      <c r="BA138" s="10">
        <v>0.19991452991452996</v>
      </c>
      <c r="BB138" s="10" t="b">
        <v>1</v>
      </c>
      <c r="BC138" s="10" t="b">
        <v>1</v>
      </c>
    </row>
    <row r="139" spans="1:55" hidden="1" x14ac:dyDescent="0.25">
      <c r="A139" t="s">
        <v>116</v>
      </c>
      <c r="B139">
        <v>19</v>
      </c>
      <c r="C139">
        <v>12</v>
      </c>
      <c r="D139" t="s">
        <v>88</v>
      </c>
      <c r="E139" t="s">
        <v>50</v>
      </c>
      <c r="F139">
        <v>1</v>
      </c>
      <c r="G139" t="str">
        <f>IF(Table1[[#This Row],[Ethanol Day]]&lt;9,"Early",IF(Table1[[#This Row],[Ethanol Day]]&gt;16,"Late","mid"))</f>
        <v>Early</v>
      </c>
      <c r="H139" t="s">
        <v>51</v>
      </c>
      <c r="I139" t="s">
        <v>52</v>
      </c>
      <c r="J139">
        <v>1037</v>
      </c>
      <c r="K139" s="1">
        <v>1.4426388888888888</v>
      </c>
      <c r="L139">
        <v>30.292622969540297</v>
      </c>
      <c r="M139">
        <v>1.6280555555555554</v>
      </c>
      <c r="N139">
        <v>31.239615748495098</v>
      </c>
      <c r="O139">
        <v>1.5555555555555556</v>
      </c>
      <c r="P139">
        <v>23.742963484580208</v>
      </c>
      <c r="Q139">
        <v>1.1716666666666666</v>
      </c>
      <c r="R139">
        <v>27.673436590504011</v>
      </c>
      <c r="S139">
        <v>1.4152777777777776</v>
      </c>
      <c r="T139">
        <v>47.405206579655989</v>
      </c>
      <c r="U139">
        <v>1.5431488343586972</v>
      </c>
      <c r="V139">
        <v>0.64994509325783889</v>
      </c>
      <c r="W139">
        <v>1.6280555555555554</v>
      </c>
      <c r="X139">
        <v>203</v>
      </c>
      <c r="Y139">
        <v>1.5555555555555556</v>
      </c>
      <c r="Z139">
        <v>279</v>
      </c>
      <c r="AA139">
        <v>1.1716666666666666</v>
      </c>
      <c r="AB139">
        <v>272</v>
      </c>
      <c r="AC139">
        <v>1.4152777777777776</v>
      </c>
      <c r="AD139">
        <v>121</v>
      </c>
      <c r="AE139">
        <v>2.5262746920219096E-3</v>
      </c>
      <c r="AF139">
        <v>-0.45402676777609308</v>
      </c>
      <c r="AG139">
        <v>2.5262746920219001E-3</v>
      </c>
      <c r="AH139">
        <v>-0.45402676777609319</v>
      </c>
      <c r="AI139">
        <v>5.7153211497768641E-2</v>
      </c>
      <c r="AJ139">
        <v>-0.27645974005242785</v>
      </c>
      <c r="AK139">
        <f>Table1[[#This Row],[ratesVscumSumLicks_pVal]]-Table1[[#This Row],[normRatesVscumSumLicks_pVal]]</f>
        <v>0</v>
      </c>
      <c r="AL139">
        <f>Table1[[#This Row],[ratesVscumSumLicks_pearsonR]]-Table1[[#This Row],[normRatesVscumSumLicks_pearsonR]]</f>
        <v>0</v>
      </c>
      <c r="AM139">
        <v>5.7153211497768641E-2</v>
      </c>
      <c r="AN139">
        <v>-0.2764597400524279</v>
      </c>
      <c r="AO139">
        <v>2.7789167729315228E-6</v>
      </c>
      <c r="AP139">
        <v>-0.67222433917330093</v>
      </c>
      <c r="AQ139">
        <v>0.44023543250784136</v>
      </c>
      <c r="AR139">
        <v>0.12722200669851252</v>
      </c>
      <c r="AT139" s="10">
        <v>30.292622969540297</v>
      </c>
      <c r="AU139" s="10">
        <v>2.5312677263132448</v>
      </c>
      <c r="AV139" s="10">
        <v>2.2637723827163409E-2</v>
      </c>
      <c r="AW139" s="10">
        <f>1/Table1[[#This Row],[Avg MeanISIinBurst]]</f>
        <v>44.174052463705834</v>
      </c>
      <c r="AX139" s="10">
        <v>130.02687403919677</v>
      </c>
      <c r="AY139" s="10">
        <v>3.6425308404914494E-2</v>
      </c>
      <c r="AZ139" s="10">
        <v>146.09475808477436</v>
      </c>
      <c r="BA139" s="10">
        <v>0.19931623931623929</v>
      </c>
      <c r="BB139" s="10" t="b">
        <v>1</v>
      </c>
      <c r="BC139" s="10" t="b">
        <v>1</v>
      </c>
    </row>
    <row r="140" spans="1:55" x14ac:dyDescent="0.25">
      <c r="A140" t="s">
        <v>118</v>
      </c>
      <c r="B140">
        <v>22</v>
      </c>
      <c r="C140">
        <v>18</v>
      </c>
      <c r="D140" t="s">
        <v>106</v>
      </c>
      <c r="E140" t="s">
        <v>50</v>
      </c>
      <c r="F140">
        <v>8</v>
      </c>
      <c r="G140" t="str">
        <f>IF(Table1[[#This Row],[Ethanol Day]]&lt;9,"Early",IF(Table1[[#This Row],[Ethanol Day]]&gt;16,"Late","mid"))</f>
        <v>Early</v>
      </c>
      <c r="H140" t="s">
        <v>54</v>
      </c>
      <c r="I140" t="s">
        <v>51</v>
      </c>
      <c r="J140">
        <v>1000</v>
      </c>
      <c r="K140">
        <v>1.5976041666666667</v>
      </c>
      <c r="L140">
        <v>8.1616294410384302</v>
      </c>
      <c r="M140">
        <v>1.7177777777777778</v>
      </c>
      <c r="N140">
        <v>9.5868785379101613</v>
      </c>
      <c r="O140">
        <v>1.5630555555555556</v>
      </c>
      <c r="P140">
        <v>8.0947477449574325</v>
      </c>
      <c r="Q140">
        <v>1.4784722222222222</v>
      </c>
      <c r="R140">
        <v>7.0709744484768864</v>
      </c>
      <c r="S140">
        <v>1.6311111111111112</v>
      </c>
      <c r="T140">
        <v>7.8030291167624393</v>
      </c>
      <c r="U140">
        <v>0.98002028131228247</v>
      </c>
      <c r="V140">
        <v>0.62239335422519992</v>
      </c>
      <c r="W140">
        <v>1.7177777777777778</v>
      </c>
      <c r="X140">
        <v>193</v>
      </c>
      <c r="Y140">
        <v>1.5630555555555556</v>
      </c>
      <c r="Z140">
        <v>252</v>
      </c>
      <c r="AA140">
        <v>1.4784722222222222</v>
      </c>
      <c r="AB140">
        <v>208</v>
      </c>
      <c r="AC140">
        <v>1.6311111111111112</v>
      </c>
      <c r="AD140">
        <v>307</v>
      </c>
      <c r="AE140">
        <v>0.72443110786659504</v>
      </c>
      <c r="AF140">
        <v>5.2227135291591398E-2</v>
      </c>
      <c r="AG140">
        <v>0.72443110786659504</v>
      </c>
      <c r="AH140">
        <v>5.2227135291591391E-2</v>
      </c>
      <c r="AI140">
        <v>0.20580914537330786</v>
      </c>
      <c r="AJ140">
        <v>-0.18591578912966719</v>
      </c>
      <c r="AK140">
        <f>Table1[[#This Row],[ratesVscumSumLicks_pVal]]-Table1[[#This Row],[normRatesVscumSumLicks_pVal]]</f>
        <v>0</v>
      </c>
      <c r="AL140">
        <f>Table1[[#This Row],[ratesVscumSumLicks_pearsonR]]-Table1[[#This Row],[normRatesVscumSumLicks_pearsonR]]</f>
        <v>0</v>
      </c>
      <c r="AM140">
        <v>0.20580914537330786</v>
      </c>
      <c r="AN140">
        <v>-0.18591578912966722</v>
      </c>
      <c r="AO140">
        <v>0.8139673302435072</v>
      </c>
      <c r="AP140">
        <v>-3.5262512987586009E-2</v>
      </c>
      <c r="AQ140">
        <v>3.5265556430882215E-2</v>
      </c>
      <c r="AR140">
        <v>-0.30787647998667089</v>
      </c>
      <c r="AT140" s="10">
        <v>8.1616294410384302</v>
      </c>
      <c r="AU140" s="10">
        <v>2.0621236946541761</v>
      </c>
      <c r="AV140" s="10">
        <v>2.925084428082509E-2</v>
      </c>
      <c r="AW140" s="10">
        <f>1/Table1[[#This Row],[Avg MeanISIinBurst]]</f>
        <v>34.187047402783293</v>
      </c>
      <c r="AX140" s="10">
        <v>52.878014147937385</v>
      </c>
      <c r="AY140" s="10">
        <v>3.1871292389912868E-2</v>
      </c>
      <c r="AZ140" s="10">
        <v>99.193294362351864</v>
      </c>
      <c r="BA140" s="10">
        <v>6.4326241134751772E-2</v>
      </c>
      <c r="BB140" s="10" t="b">
        <v>1</v>
      </c>
      <c r="BC140" s="10" t="b">
        <v>1</v>
      </c>
    </row>
    <row r="141" spans="1:55" hidden="1" x14ac:dyDescent="0.25">
      <c r="A141" t="s">
        <v>117</v>
      </c>
      <c r="B141">
        <v>21</v>
      </c>
      <c r="C141">
        <v>2</v>
      </c>
      <c r="D141" t="s">
        <v>93</v>
      </c>
      <c r="E141" t="s">
        <v>50</v>
      </c>
      <c r="F141">
        <v>5</v>
      </c>
      <c r="G141" t="str">
        <f>IF(Table1[[#This Row],[Ethanol Day]]&lt;9,"Early",IF(Table1[[#This Row],[Ethanol Day]]&gt;16,"Late","mid"))</f>
        <v>Early</v>
      </c>
      <c r="H141" t="s">
        <v>51</v>
      </c>
      <c r="I141" t="s">
        <v>51</v>
      </c>
      <c r="J141">
        <v>786</v>
      </c>
      <c r="K141" s="1">
        <v>8.3923611111111115E-2</v>
      </c>
      <c r="L141">
        <v>17.890283716834414</v>
      </c>
      <c r="M141">
        <v>8.2638888888888887E-2</v>
      </c>
      <c r="N141">
        <v>20.732871573213963</v>
      </c>
      <c r="O141">
        <v>6.8888888888888902E-2</v>
      </c>
      <c r="P141">
        <v>22.18621962277766</v>
      </c>
      <c r="Q141">
        <v>6.2083333333333345E-2</v>
      </c>
      <c r="R141">
        <v>16.142364973634326</v>
      </c>
      <c r="S141">
        <v>0.12208333333333332</v>
      </c>
      <c r="T141">
        <v>10.824440259468506</v>
      </c>
      <c r="U141">
        <v>1.5671021559412754</v>
      </c>
      <c r="V141">
        <v>13.227805085146642</v>
      </c>
      <c r="W141">
        <v>8.2638888888888887E-2</v>
      </c>
      <c r="X141">
        <v>162</v>
      </c>
      <c r="Y141">
        <v>6.8888888888888902E-2</v>
      </c>
      <c r="Z141">
        <v>217</v>
      </c>
      <c r="AA141">
        <v>6.2083333333333345E-2</v>
      </c>
      <c r="AB141">
        <v>204</v>
      </c>
      <c r="AC141">
        <v>0.12208333333333332</v>
      </c>
      <c r="AD141">
        <v>164</v>
      </c>
      <c r="AE141">
        <v>0.35579233846980218</v>
      </c>
      <c r="AF141">
        <v>0.13931825959696323</v>
      </c>
      <c r="AG141">
        <v>0.35579233846980218</v>
      </c>
      <c r="AH141">
        <v>0.13931825959696323</v>
      </c>
      <c r="AI141">
        <v>0.23493003632375109</v>
      </c>
      <c r="AJ141">
        <v>0.17472071817062274</v>
      </c>
      <c r="AK141">
        <f>Table1[[#This Row],[ratesVscumSumLicks_pVal]]-Table1[[#This Row],[normRatesVscumSumLicks_pVal]]</f>
        <v>0</v>
      </c>
      <c r="AL141">
        <f>Table1[[#This Row],[ratesVscumSumLicks_pearsonR]]-Table1[[#This Row],[normRatesVscumSumLicks_pearsonR]]</f>
        <v>0</v>
      </c>
      <c r="AM141">
        <v>0.23493003632375109</v>
      </c>
      <c r="AN141">
        <v>0.17472071817062271</v>
      </c>
      <c r="AO141">
        <v>9.3758809242555682E-2</v>
      </c>
      <c r="AP141">
        <v>0.25882270564807652</v>
      </c>
      <c r="AQ141">
        <v>5.2190993321210785E-2</v>
      </c>
      <c r="AR141">
        <v>-0.29809809787074437</v>
      </c>
      <c r="AT141" s="10">
        <v>17.890283716834414</v>
      </c>
      <c r="AU141" s="10">
        <v>2.3452380952380949</v>
      </c>
      <c r="AV141" s="10">
        <v>2.2047493386243386E-2</v>
      </c>
      <c r="AW141" s="10">
        <f>1/Table1[[#This Row],[Avg MeanISIinBurst]]</f>
        <v>45.356630002390823</v>
      </c>
      <c r="AX141" s="10">
        <v>67.622235165410999</v>
      </c>
      <c r="AY141" s="10">
        <v>3.0604365079369065E-2</v>
      </c>
      <c r="AZ141" s="10">
        <v>113.80858493954315</v>
      </c>
      <c r="BA141" s="10">
        <v>5.968992248062013E-3</v>
      </c>
      <c r="BB141" s="10" t="b">
        <v>1</v>
      </c>
      <c r="BC141" s="10" t="b">
        <v>1</v>
      </c>
    </row>
    <row r="142" spans="1:55" hidden="1" x14ac:dyDescent="0.25">
      <c r="A142" t="s">
        <v>117</v>
      </c>
      <c r="B142">
        <v>21</v>
      </c>
      <c r="C142">
        <v>5</v>
      </c>
      <c r="D142" t="s">
        <v>81</v>
      </c>
      <c r="E142" t="s">
        <v>50</v>
      </c>
      <c r="F142">
        <v>5</v>
      </c>
      <c r="G142" t="str">
        <f>IF(Table1[[#This Row],[Ethanol Day]]&lt;9,"Early",IF(Table1[[#This Row],[Ethanol Day]]&gt;16,"Late","mid"))</f>
        <v>Early</v>
      </c>
      <c r="H142" t="s">
        <v>51</v>
      </c>
      <c r="I142" t="s">
        <v>51</v>
      </c>
      <c r="J142">
        <v>786</v>
      </c>
      <c r="K142" s="1">
        <v>0.99604166666666671</v>
      </c>
      <c r="L142">
        <v>12.332437580251598</v>
      </c>
      <c r="M142">
        <v>0.81138888888888883</v>
      </c>
      <c r="N142">
        <v>10.515730137161922</v>
      </c>
      <c r="O142">
        <v>1.3308333333333333</v>
      </c>
      <c r="P142">
        <v>15.80190119809218</v>
      </c>
      <c r="Q142">
        <v>0.84138888888888896</v>
      </c>
      <c r="R142">
        <v>10.291959171622873</v>
      </c>
      <c r="S142">
        <v>1.0005555555555554</v>
      </c>
      <c r="T142">
        <v>12.849400558755349</v>
      </c>
      <c r="U142">
        <v>1.2569577146079616</v>
      </c>
      <c r="V142">
        <v>1.0057036884068382</v>
      </c>
      <c r="W142">
        <v>0.81138888888888883</v>
      </c>
      <c r="X142">
        <v>162</v>
      </c>
      <c r="Y142">
        <v>1.3308333333333333</v>
      </c>
      <c r="Z142">
        <v>217</v>
      </c>
      <c r="AA142">
        <v>0.84138888888888896</v>
      </c>
      <c r="AB142">
        <v>204</v>
      </c>
      <c r="AC142">
        <v>1.0005555555555554</v>
      </c>
      <c r="AD142">
        <v>164</v>
      </c>
      <c r="AE142">
        <v>0.29200484933554083</v>
      </c>
      <c r="AF142">
        <v>-0.15874547693926336</v>
      </c>
      <c r="AG142">
        <v>0.29200484933554083</v>
      </c>
      <c r="AH142">
        <v>-0.15874547693926336</v>
      </c>
      <c r="AI142">
        <v>0.37475597925711712</v>
      </c>
      <c r="AJ142">
        <v>-0.13101406546628891</v>
      </c>
      <c r="AK142">
        <f>Table1[[#This Row],[ratesVscumSumLicks_pVal]]-Table1[[#This Row],[normRatesVscumSumLicks_pVal]]</f>
        <v>0</v>
      </c>
      <c r="AL142">
        <f>Table1[[#This Row],[ratesVscumSumLicks_pearsonR]]-Table1[[#This Row],[normRatesVscumSumLicks_pearsonR]]</f>
        <v>0</v>
      </c>
      <c r="AM142">
        <v>0.37475597925711712</v>
      </c>
      <c r="AN142">
        <v>-0.13101406546628896</v>
      </c>
      <c r="AO142">
        <v>0.22408207060482199</v>
      </c>
      <c r="AP142">
        <v>-0.18486770136965469</v>
      </c>
      <c r="AQ142">
        <v>0.70162800790764823</v>
      </c>
      <c r="AR142">
        <v>-5.8715668163601339E-2</v>
      </c>
      <c r="AT142" s="10">
        <v>12.332437580251598</v>
      </c>
      <c r="AU142" s="10">
        <v>2.1842683760811847</v>
      </c>
      <c r="AV142" s="10">
        <v>2.6251164320395908E-2</v>
      </c>
      <c r="AW142" s="10">
        <f>1/Table1[[#This Row],[Avg MeanISIinBurst]]</f>
        <v>38.093548453507928</v>
      </c>
      <c r="AX142" s="10">
        <v>86.982331230155125</v>
      </c>
      <c r="AY142" s="10">
        <v>3.2551790543415386E-2</v>
      </c>
      <c r="AZ142" s="10">
        <v>129.10906152250027</v>
      </c>
      <c r="BA142" s="10">
        <v>5.9925925925925938E-2</v>
      </c>
      <c r="BB142" s="10" t="b">
        <v>1</v>
      </c>
      <c r="BC142" s="10" t="b">
        <v>1</v>
      </c>
    </row>
    <row r="143" spans="1:55" hidden="1" x14ac:dyDescent="0.25">
      <c r="A143" t="s">
        <v>118</v>
      </c>
      <c r="B143">
        <v>22</v>
      </c>
      <c r="C143">
        <v>1</v>
      </c>
      <c r="D143" t="s">
        <v>78</v>
      </c>
      <c r="E143" t="s">
        <v>50</v>
      </c>
      <c r="F143">
        <v>8</v>
      </c>
      <c r="G143" t="str">
        <f>IF(Table1[[#This Row],[Ethanol Day]]&lt;9,"Early",IF(Table1[[#This Row],[Ethanol Day]]&gt;16,"Late","mid"))</f>
        <v>Early</v>
      </c>
      <c r="H143" t="s">
        <v>51</v>
      </c>
      <c r="I143" t="s">
        <v>51</v>
      </c>
      <c r="J143">
        <v>1000</v>
      </c>
      <c r="K143" s="1">
        <v>0.9240624999999999</v>
      </c>
      <c r="L143">
        <v>9.0740571097321059</v>
      </c>
      <c r="M143">
        <v>0.88819444444444429</v>
      </c>
      <c r="N143">
        <v>8.3731640651679822</v>
      </c>
      <c r="O143">
        <v>0.8176388888888888</v>
      </c>
      <c r="P143">
        <v>7.4873013553288255</v>
      </c>
      <c r="Q143">
        <v>1.0258333333333334</v>
      </c>
      <c r="R143">
        <v>11.269179782838115</v>
      </c>
      <c r="S143">
        <v>0.96458333333333324</v>
      </c>
      <c r="T143">
        <v>8.9563235808690305</v>
      </c>
      <c r="U143">
        <v>1.0820379652030581</v>
      </c>
      <c r="V143">
        <v>1.0516330709955446</v>
      </c>
      <c r="W143">
        <v>0.88819444444444429</v>
      </c>
      <c r="X143">
        <v>193</v>
      </c>
      <c r="Y143">
        <v>0.8176388888888888</v>
      </c>
      <c r="Z143">
        <v>252</v>
      </c>
      <c r="AA143">
        <v>1.0258333333333334</v>
      </c>
      <c r="AB143">
        <v>208</v>
      </c>
      <c r="AC143">
        <v>0.96458333333333324</v>
      </c>
      <c r="AD143">
        <v>307</v>
      </c>
      <c r="AE143">
        <v>0.22926192863588069</v>
      </c>
      <c r="AF143">
        <v>-0.17682122416277496</v>
      </c>
      <c r="AG143">
        <v>0.22926192863588069</v>
      </c>
      <c r="AH143">
        <v>-0.1768212241627749</v>
      </c>
      <c r="AI143">
        <v>0.13943942005802779</v>
      </c>
      <c r="AJ143">
        <v>0.21648154824000831</v>
      </c>
      <c r="AK143">
        <f>Table1[[#This Row],[ratesVscumSumLicks_pVal]]-Table1[[#This Row],[normRatesVscumSumLicks_pVal]]</f>
        <v>0</v>
      </c>
      <c r="AL143">
        <f>Table1[[#This Row],[ratesVscumSumLicks_pearsonR]]-Table1[[#This Row],[normRatesVscumSumLicks_pearsonR]]</f>
        <v>0</v>
      </c>
      <c r="AM143">
        <v>0.13943942005802779</v>
      </c>
      <c r="AN143">
        <v>0.21648154824000829</v>
      </c>
      <c r="AO143">
        <v>0.11654028374875347</v>
      </c>
      <c r="AP143">
        <v>-0.24004159584278301</v>
      </c>
      <c r="AQ143">
        <v>0.39719249340626905</v>
      </c>
      <c r="AR143">
        <v>0.13085363649433909</v>
      </c>
      <c r="AT143" s="10">
        <v>9.0740571097321059</v>
      </c>
      <c r="AU143" s="10">
        <v>2.1223057399316523</v>
      </c>
      <c r="AV143" s="10">
        <v>2.4759637586690839E-2</v>
      </c>
      <c r="AW143" s="10">
        <f>1/Table1[[#This Row],[Avg MeanISIinBurst]]</f>
        <v>40.388313298153221</v>
      </c>
      <c r="AX143" s="10">
        <v>90.791719948237699</v>
      </c>
      <c r="AY143" s="10">
        <v>2.939178570766976E-2</v>
      </c>
      <c r="AZ143" s="10">
        <v>160.93746570071741</v>
      </c>
      <c r="BA143" s="10">
        <v>4.1287878787878797E-2</v>
      </c>
      <c r="BB143" s="10" t="b">
        <v>1</v>
      </c>
      <c r="BC143" s="10" t="b">
        <v>1</v>
      </c>
    </row>
    <row r="144" spans="1:55" hidden="1" x14ac:dyDescent="0.25">
      <c r="A144" t="s">
        <v>118</v>
      </c>
      <c r="B144">
        <v>22</v>
      </c>
      <c r="C144">
        <v>6</v>
      </c>
      <c r="D144" t="s">
        <v>81</v>
      </c>
      <c r="E144" t="s">
        <v>50</v>
      </c>
      <c r="F144">
        <v>8</v>
      </c>
      <c r="G144" t="str">
        <f>IF(Table1[[#This Row],[Ethanol Day]]&lt;9,"Early",IF(Table1[[#This Row],[Ethanol Day]]&gt;16,"Late","mid"))</f>
        <v>Early</v>
      </c>
      <c r="H144" t="s">
        <v>51</v>
      </c>
      <c r="I144" t="s">
        <v>51</v>
      </c>
      <c r="J144">
        <v>1000</v>
      </c>
      <c r="K144" s="1">
        <v>2.1019097222222225</v>
      </c>
      <c r="L144">
        <v>18.013729939791283</v>
      </c>
      <c r="M144">
        <v>2.0841666666666669</v>
      </c>
      <c r="N144">
        <v>16.456543708368432</v>
      </c>
      <c r="O144">
        <v>1.961805555555556</v>
      </c>
      <c r="P144">
        <v>17.056744262539947</v>
      </c>
      <c r="Q144">
        <v>2.2538888888888891</v>
      </c>
      <c r="R144">
        <v>20.418831898142102</v>
      </c>
      <c r="S144">
        <v>2.1077777777777778</v>
      </c>
      <c r="T144">
        <v>18.043051083677039</v>
      </c>
      <c r="U144">
        <v>1.161236096452219</v>
      </c>
      <c r="V144">
        <v>0.47248219336527109</v>
      </c>
      <c r="W144">
        <v>2.0841666666666669</v>
      </c>
      <c r="X144">
        <v>193</v>
      </c>
      <c r="Y144">
        <v>1.961805555555556</v>
      </c>
      <c r="Z144">
        <v>252</v>
      </c>
      <c r="AA144">
        <v>2.2538888888888891</v>
      </c>
      <c r="AB144">
        <v>208</v>
      </c>
      <c r="AC144">
        <v>2.1077777777777778</v>
      </c>
      <c r="AD144">
        <v>307</v>
      </c>
      <c r="AE144">
        <v>0.13252816121975852</v>
      </c>
      <c r="AF144">
        <v>-0.22024323598672269</v>
      </c>
      <c r="AG144">
        <v>0.13252816121975719</v>
      </c>
      <c r="AH144">
        <v>-0.22024323598672282</v>
      </c>
      <c r="AI144">
        <v>0.35071179883011872</v>
      </c>
      <c r="AJ144">
        <v>0.13768350228679985</v>
      </c>
      <c r="AK144">
        <f>Table1[[#This Row],[ratesVscumSumLicks_pVal]]-Table1[[#This Row],[normRatesVscumSumLicks_pVal]]</f>
        <v>0</v>
      </c>
      <c r="AL144">
        <f>Table1[[#This Row],[ratesVscumSumLicks_pearsonR]]-Table1[[#This Row],[normRatesVscumSumLicks_pearsonR]]</f>
        <v>0</v>
      </c>
      <c r="AM144">
        <v>0.35071179883011872</v>
      </c>
      <c r="AN144">
        <v>0.13768350228679985</v>
      </c>
      <c r="AO144">
        <v>0.42127137528739056</v>
      </c>
      <c r="AP144">
        <v>-0.12011600293104341</v>
      </c>
      <c r="AQ144">
        <v>0.20881264826913348</v>
      </c>
      <c r="AR144">
        <v>0.18673930033661196</v>
      </c>
      <c r="AT144" s="10">
        <v>18.013729939791283</v>
      </c>
      <c r="AU144" s="10">
        <v>2.7996301538603521</v>
      </c>
      <c r="AV144" s="10">
        <v>3.7754012469835722E-2</v>
      </c>
      <c r="AW144" s="10">
        <f>1/Table1[[#This Row],[Avg MeanISIinBurst]]</f>
        <v>26.487250879597731</v>
      </c>
      <c r="AX144" s="10">
        <v>40.947621671099931</v>
      </c>
      <c r="AY144" s="10">
        <v>7.2564183289048151E-2</v>
      </c>
      <c r="AZ144" s="10">
        <v>55.831897081345552</v>
      </c>
      <c r="BA144" s="10">
        <v>0.13624113475177305</v>
      </c>
      <c r="BB144" s="10" t="b">
        <v>1</v>
      </c>
      <c r="BC144" s="10" t="b">
        <v>1</v>
      </c>
    </row>
    <row r="145" spans="1:55" hidden="1" x14ac:dyDescent="0.25">
      <c r="A145" t="s">
        <v>119</v>
      </c>
      <c r="B145">
        <v>23</v>
      </c>
      <c r="C145">
        <v>8</v>
      </c>
      <c r="D145" t="s">
        <v>98</v>
      </c>
      <c r="E145" t="s">
        <v>50</v>
      </c>
      <c r="F145">
        <v>9</v>
      </c>
      <c r="G145" t="str">
        <f>IF(Table1[[#This Row],[Ethanol Day]]&lt;9,"Early",IF(Table1[[#This Row],[Ethanol Day]]&gt;16,"Late","mid"))</f>
        <v>mid</v>
      </c>
      <c r="H145" t="s">
        <v>54</v>
      </c>
      <c r="I145" t="s">
        <v>51</v>
      </c>
      <c r="J145">
        <v>1109</v>
      </c>
      <c r="K145">
        <v>1.6238888888888887</v>
      </c>
      <c r="L145">
        <v>16.527935611915087</v>
      </c>
      <c r="M145">
        <v>2.6211111111111109</v>
      </c>
      <c r="N145">
        <v>27.804611526630868</v>
      </c>
      <c r="O145">
        <v>0.94638888888888895</v>
      </c>
      <c r="P145">
        <v>9.9021160238311783</v>
      </c>
      <c r="Q145">
        <v>1.1122222222222222</v>
      </c>
      <c r="R145">
        <v>12.236205946504022</v>
      </c>
      <c r="S145">
        <v>1.8158333333333332</v>
      </c>
      <c r="T145">
        <v>16.096983618450093</v>
      </c>
      <c r="U145">
        <v>1.5761820074587114</v>
      </c>
      <c r="V145">
        <v>0.51318677998187823</v>
      </c>
      <c r="W145">
        <v>2.6211111111111109</v>
      </c>
      <c r="X145">
        <v>165</v>
      </c>
      <c r="Y145">
        <v>0.94638888888888895</v>
      </c>
      <c r="Z145">
        <v>130</v>
      </c>
      <c r="AA145">
        <v>1.1122222222222222</v>
      </c>
      <c r="AB145">
        <v>300</v>
      </c>
      <c r="AC145">
        <v>1.8158333333333332</v>
      </c>
      <c r="AD145">
        <v>463</v>
      </c>
      <c r="AE145">
        <v>0.28187921359802282</v>
      </c>
      <c r="AF145">
        <v>-0.15851653859470435</v>
      </c>
      <c r="AG145">
        <v>0.28187921359802282</v>
      </c>
      <c r="AH145">
        <v>-0.15851653859470433</v>
      </c>
      <c r="AI145">
        <v>0.91124216335058594</v>
      </c>
      <c r="AJ145">
        <v>-1.6524062001117612E-2</v>
      </c>
      <c r="AK145">
        <f>Table1[[#This Row],[ratesVscumSumLicks_pVal]]-Table1[[#This Row],[normRatesVscumSumLicks_pVal]]</f>
        <v>0</v>
      </c>
      <c r="AL145">
        <f>Table1[[#This Row],[ratesVscumSumLicks_pearsonR]]-Table1[[#This Row],[normRatesVscumSumLicks_pearsonR]]</f>
        <v>-7.6327832942979512E-17</v>
      </c>
      <c r="AM145">
        <v>0.91124216335058594</v>
      </c>
      <c r="AN145">
        <v>-1.6524062001117536E-2</v>
      </c>
      <c r="AO145">
        <v>0.30666349792507264</v>
      </c>
      <c r="AP145">
        <v>-0.15405987975664739</v>
      </c>
      <c r="AQ145">
        <v>0.33071448011000182</v>
      </c>
      <c r="AR145">
        <v>-0.14667215555381352</v>
      </c>
      <c r="AT145" s="10">
        <v>16.527935611915087</v>
      </c>
      <c r="AU145" s="10">
        <v>2.3107694848860341</v>
      </c>
      <c r="AV145" s="10">
        <v>2.7621832000958038E-2</v>
      </c>
      <c r="AW145" s="10">
        <f>1/Table1[[#This Row],[Avg MeanISIinBurst]]</f>
        <v>36.20324676383941</v>
      </c>
      <c r="AX145" s="10">
        <v>79.986077542073787</v>
      </c>
      <c r="AY145" s="10">
        <v>3.9869613200875793E-2</v>
      </c>
      <c r="AZ145" s="10">
        <v>122.58431017842206</v>
      </c>
      <c r="BA145" s="10">
        <v>0.18406666666666666</v>
      </c>
      <c r="BB145" s="10" t="b">
        <v>1</v>
      </c>
      <c r="BC145" s="10" t="b">
        <v>1</v>
      </c>
    </row>
    <row r="146" spans="1:55" hidden="1" x14ac:dyDescent="0.25">
      <c r="A146" t="s">
        <v>119</v>
      </c>
      <c r="B146">
        <v>23</v>
      </c>
      <c r="C146">
        <v>16</v>
      </c>
      <c r="D146" t="s">
        <v>91</v>
      </c>
      <c r="E146" t="s">
        <v>50</v>
      </c>
      <c r="F146">
        <v>9</v>
      </c>
      <c r="G146" t="str">
        <f>IF(Table1[[#This Row],[Ethanol Day]]&lt;9,"Early",IF(Table1[[#This Row],[Ethanol Day]]&gt;16,"Late","mid"))</f>
        <v>mid</v>
      </c>
      <c r="H146" t="s">
        <v>51</v>
      </c>
      <c r="I146" t="s">
        <v>51</v>
      </c>
      <c r="J146">
        <v>1109</v>
      </c>
      <c r="K146" s="1">
        <v>0.57388888888888889</v>
      </c>
      <c r="L146">
        <v>9.0397202665458973</v>
      </c>
      <c r="M146">
        <v>0.69416666666666671</v>
      </c>
      <c r="N146">
        <v>8.3408818752030811</v>
      </c>
      <c r="O146">
        <v>0.50611111111111107</v>
      </c>
      <c r="P146">
        <v>8.9964897398237778</v>
      </c>
      <c r="Q146">
        <v>0.48388888888888898</v>
      </c>
      <c r="R146">
        <v>8.2048625208742649</v>
      </c>
      <c r="S146">
        <v>0.61138888888888887</v>
      </c>
      <c r="T146">
        <v>10.696473136863711</v>
      </c>
      <c r="U146">
        <v>1.2366889272042862</v>
      </c>
      <c r="V146">
        <v>1.708633386314655</v>
      </c>
      <c r="W146">
        <v>0.69416666666666671</v>
      </c>
      <c r="X146">
        <v>165</v>
      </c>
      <c r="Y146">
        <v>0.50611111111111107</v>
      </c>
      <c r="Z146">
        <v>130</v>
      </c>
      <c r="AA146">
        <v>0.48388888888888898</v>
      </c>
      <c r="AB146">
        <v>300</v>
      </c>
      <c r="AC146">
        <v>0.61138888888888887</v>
      </c>
      <c r="AD146">
        <v>463</v>
      </c>
      <c r="AE146">
        <v>0.23568902217324439</v>
      </c>
      <c r="AF146">
        <v>0.17444209792484269</v>
      </c>
      <c r="AG146">
        <v>0.23568902217324439</v>
      </c>
      <c r="AH146">
        <v>0.17444209792484272</v>
      </c>
      <c r="AI146">
        <v>0.60778870669845309</v>
      </c>
      <c r="AJ146">
        <v>-7.5974171221363795E-2</v>
      </c>
      <c r="AK146">
        <f>Table1[[#This Row],[ratesVscumSumLicks_pVal]]-Table1[[#This Row],[normRatesVscumSumLicks_pVal]]</f>
        <v>0</v>
      </c>
      <c r="AL146">
        <f>Table1[[#This Row],[ratesVscumSumLicks_pearsonR]]-Table1[[#This Row],[normRatesVscumSumLicks_pearsonR]]</f>
        <v>0</v>
      </c>
      <c r="AM146">
        <v>0.60778870669845309</v>
      </c>
      <c r="AN146">
        <v>-7.5974171221363837E-2</v>
      </c>
      <c r="AO146">
        <v>0.22502703472055896</v>
      </c>
      <c r="AP146">
        <v>0.18240120042631924</v>
      </c>
      <c r="AQ146">
        <v>0.17700247696906135</v>
      </c>
      <c r="AR146">
        <v>0.20255681243075663</v>
      </c>
      <c r="AT146" s="10">
        <v>9.0397202665458973</v>
      </c>
      <c r="AU146" s="10">
        <v>2.1569668993138373</v>
      </c>
      <c r="AV146" s="10">
        <v>2.2032149722443089E-2</v>
      </c>
      <c r="AW146" s="10">
        <f>1/Table1[[#This Row],[Avg MeanISIinBurst]]</f>
        <v>45.388217336837911</v>
      </c>
      <c r="AX146" s="10">
        <v>86.616484992470859</v>
      </c>
      <c r="AY146" s="10">
        <v>2.7088573674104506E-2</v>
      </c>
      <c r="AZ146" s="10">
        <v>156.4888659228738</v>
      </c>
      <c r="BA146" s="10">
        <v>2.4266666666666676E-2</v>
      </c>
      <c r="BB146" s="10" t="b">
        <v>1</v>
      </c>
      <c r="BC146" s="10" t="b">
        <v>1</v>
      </c>
    </row>
    <row r="147" spans="1:55" hidden="1" x14ac:dyDescent="0.25">
      <c r="A147" t="s">
        <v>122</v>
      </c>
      <c r="B147">
        <v>24</v>
      </c>
      <c r="C147">
        <v>2</v>
      </c>
      <c r="D147" t="s">
        <v>80</v>
      </c>
      <c r="E147" t="s">
        <v>50</v>
      </c>
      <c r="F147">
        <v>9</v>
      </c>
      <c r="G147" t="str">
        <f>IF(Table1[[#This Row],[Ethanol Day]]&lt;9,"Early",IF(Table1[[#This Row],[Ethanol Day]]&gt;16,"Late","mid"))</f>
        <v>mid</v>
      </c>
      <c r="H147" t="s">
        <v>51</v>
      </c>
      <c r="I147" t="s">
        <v>52</v>
      </c>
      <c r="J147">
        <v>331</v>
      </c>
      <c r="K147" s="1">
        <v>1.3289236111111111</v>
      </c>
      <c r="L147">
        <v>15.716765268380845</v>
      </c>
      <c r="M147">
        <v>1.2341666666666666</v>
      </c>
      <c r="N147">
        <v>13.789770202331324</v>
      </c>
      <c r="O147">
        <v>1.5755555555555556</v>
      </c>
      <c r="P147">
        <v>18.62060684825434</v>
      </c>
      <c r="Q147">
        <v>1.2461111111111109</v>
      </c>
      <c r="R147">
        <v>13.856769284829397</v>
      </c>
      <c r="S147">
        <v>1.2598611111111111</v>
      </c>
      <c r="T147">
        <v>16.776544632053842</v>
      </c>
      <c r="U147">
        <v>2.1117425191310542</v>
      </c>
      <c r="V147">
        <v>0.74122082935170752</v>
      </c>
      <c r="W147">
        <v>1.2341666666666666</v>
      </c>
      <c r="X147">
        <v>219</v>
      </c>
      <c r="Y147">
        <v>1.5755555555555556</v>
      </c>
      <c r="Z147">
        <v>80</v>
      </c>
      <c r="AA147">
        <v>1.2461111111111109</v>
      </c>
      <c r="AB147">
        <v>3</v>
      </c>
      <c r="AC147">
        <v>1.2598611111111111</v>
      </c>
      <c r="AD147">
        <v>27</v>
      </c>
      <c r="AE147">
        <v>0.43413796406983785</v>
      </c>
      <c r="AF147">
        <v>-0.11555791139962807</v>
      </c>
      <c r="AG147">
        <v>0.43413796406983785</v>
      </c>
      <c r="AH147">
        <v>-0.11555791139962804</v>
      </c>
      <c r="AI147">
        <v>0.23677070585022664</v>
      </c>
      <c r="AJ147">
        <v>0.17404607553900298</v>
      </c>
      <c r="AK147">
        <f>Table1[[#This Row],[ratesVscumSumLicks_pVal]]-Table1[[#This Row],[normRatesVscumSumLicks_pVal]]</f>
        <v>-7.7715611723760958E-16</v>
      </c>
      <c r="AL147">
        <f>Table1[[#This Row],[ratesVscumSumLicks_pearsonR]]-Table1[[#This Row],[normRatesVscumSumLicks_pearsonR]]</f>
        <v>0</v>
      </c>
      <c r="AM147">
        <v>0.23677070585022741</v>
      </c>
      <c r="AN147">
        <v>0.17404607553900286</v>
      </c>
      <c r="AO147">
        <v>0.20980708775781953</v>
      </c>
      <c r="AP147">
        <v>-0.18843042493271644</v>
      </c>
      <c r="AQ147">
        <v>5.6298092408453668E-2</v>
      </c>
      <c r="AR147">
        <v>0.28342462444562183</v>
      </c>
      <c r="AT147" s="10">
        <v>15.716765268380845</v>
      </c>
      <c r="AU147" s="10">
        <v>2.2468154573286925</v>
      </c>
      <c r="AV147" s="10">
        <v>2.7484797266649069E-2</v>
      </c>
      <c r="AW147" s="10">
        <f>1/Table1[[#This Row],[Avg MeanISIinBurst]]</f>
        <v>36.383750271042821</v>
      </c>
      <c r="AX147" s="10">
        <v>83.03836159782243</v>
      </c>
      <c r="AY147" s="10">
        <v>3.6921261802102118E-2</v>
      </c>
      <c r="AZ147" s="10">
        <v>121.08567327365336</v>
      </c>
      <c r="BA147" s="10">
        <v>9.7826086956521716E-2</v>
      </c>
      <c r="BB147" s="10" t="b">
        <v>1</v>
      </c>
      <c r="BC147" s="10" t="b">
        <v>1</v>
      </c>
    </row>
    <row r="148" spans="1:55" hidden="1" x14ac:dyDescent="0.25">
      <c r="A148" t="s">
        <v>122</v>
      </c>
      <c r="B148">
        <v>24</v>
      </c>
      <c r="C148">
        <v>3</v>
      </c>
      <c r="D148" t="s">
        <v>100</v>
      </c>
      <c r="E148" t="s">
        <v>50</v>
      </c>
      <c r="F148">
        <v>9</v>
      </c>
      <c r="G148" t="str">
        <f>IF(Table1[[#This Row],[Ethanol Day]]&lt;9,"Early",IF(Table1[[#This Row],[Ethanol Day]]&gt;16,"Late","mid"))</f>
        <v>mid</v>
      </c>
      <c r="H148" t="s">
        <v>51</v>
      </c>
      <c r="I148" t="s">
        <v>51</v>
      </c>
      <c r="J148">
        <v>331</v>
      </c>
      <c r="K148" s="1">
        <v>0.37624999999999997</v>
      </c>
      <c r="L148">
        <v>4.9645072353906103</v>
      </c>
      <c r="M148">
        <v>0.36861111111111106</v>
      </c>
      <c r="N148">
        <v>6.1461763957206754</v>
      </c>
      <c r="O148">
        <v>0.46638888888888896</v>
      </c>
      <c r="P148">
        <v>5.6855014235945944</v>
      </c>
      <c r="Q148">
        <v>0.32236111111111115</v>
      </c>
      <c r="R148">
        <v>2.9457788096375053</v>
      </c>
      <c r="S148">
        <v>0.34763888888888889</v>
      </c>
      <c r="T148">
        <v>4.9076029172883855</v>
      </c>
      <c r="U148">
        <v>1.4378852995965885</v>
      </c>
      <c r="V148">
        <v>2.6572534349080419</v>
      </c>
      <c r="W148">
        <v>0.36861111111111106</v>
      </c>
      <c r="X148">
        <v>219</v>
      </c>
      <c r="Y148">
        <v>0.46638888888888896</v>
      </c>
      <c r="Z148">
        <v>80</v>
      </c>
      <c r="AA148">
        <v>0.32236111111111115</v>
      </c>
      <c r="AB148">
        <v>3</v>
      </c>
      <c r="AC148">
        <v>0.34763888888888889</v>
      </c>
      <c r="AD148">
        <v>27</v>
      </c>
      <c r="AE148">
        <v>0.97675792940625339</v>
      </c>
      <c r="AF148">
        <v>4.3189219214644194E-3</v>
      </c>
      <c r="AG148">
        <v>0.97675792940625339</v>
      </c>
      <c r="AH148">
        <v>4.3189219214643778E-3</v>
      </c>
      <c r="AI148">
        <v>0.73808169696472525</v>
      </c>
      <c r="AJ148">
        <v>-4.9541985231703514E-2</v>
      </c>
      <c r="AK148">
        <f>Table1[[#This Row],[ratesVscumSumLicks_pVal]]-Table1[[#This Row],[normRatesVscumSumLicks_pVal]]</f>
        <v>0</v>
      </c>
      <c r="AL148">
        <f>Table1[[#This Row],[ratesVscumSumLicks_pearsonR]]-Table1[[#This Row],[normRatesVscumSumLicks_pearsonR]]</f>
        <v>0</v>
      </c>
      <c r="AM148">
        <v>0.73808169696472525</v>
      </c>
      <c r="AN148">
        <v>-4.9541985231703542E-2</v>
      </c>
      <c r="AO148">
        <v>0.32463450352467627</v>
      </c>
      <c r="AP148">
        <v>0.14850683697108952</v>
      </c>
      <c r="AQ148">
        <v>0.27684999246637809</v>
      </c>
      <c r="AR148">
        <v>-0.16375303240439951</v>
      </c>
      <c r="AT148" s="10">
        <v>4.9645072353906103</v>
      </c>
      <c r="AU148" s="10">
        <v>2.0248644986449866</v>
      </c>
      <c r="AV148" s="10">
        <v>2.5058583526906694E-2</v>
      </c>
      <c r="AW148" s="10">
        <f>1/Table1[[#This Row],[Avg MeanISIinBurst]]</f>
        <v>39.906485493333989</v>
      </c>
      <c r="AX148" s="10">
        <v>68.936598177998519</v>
      </c>
      <c r="AY148" s="10">
        <v>2.55946675377061E-2</v>
      </c>
      <c r="AZ148" s="10">
        <v>133.94750369622113</v>
      </c>
      <c r="BA148" s="10">
        <v>9.710144927536234E-3</v>
      </c>
      <c r="BB148" s="10" t="b">
        <v>1</v>
      </c>
      <c r="BC148" s="10" t="b">
        <v>1</v>
      </c>
    </row>
    <row r="149" spans="1:55" hidden="1" x14ac:dyDescent="0.25">
      <c r="A149" t="s">
        <v>122</v>
      </c>
      <c r="B149">
        <v>24</v>
      </c>
      <c r="C149">
        <v>5</v>
      </c>
      <c r="D149" t="s">
        <v>82</v>
      </c>
      <c r="E149" t="s">
        <v>50</v>
      </c>
      <c r="F149">
        <v>9</v>
      </c>
      <c r="G149" t="str">
        <f>IF(Table1[[#This Row],[Ethanol Day]]&lt;9,"Early",IF(Table1[[#This Row],[Ethanol Day]]&gt;16,"Late","mid"))</f>
        <v>mid</v>
      </c>
      <c r="H149" t="s">
        <v>54</v>
      </c>
      <c r="I149" t="s">
        <v>52</v>
      </c>
      <c r="J149">
        <v>331</v>
      </c>
      <c r="K149">
        <v>1.3587847222222222</v>
      </c>
      <c r="L149">
        <v>20.397076438237274</v>
      </c>
      <c r="M149">
        <v>1.3084722222222223</v>
      </c>
      <c r="N149">
        <v>19.8839563170826</v>
      </c>
      <c r="O149">
        <v>1.5047222222222223</v>
      </c>
      <c r="P149">
        <v>22.87245686148502</v>
      </c>
      <c r="Q149">
        <v>1.4324999999999999</v>
      </c>
      <c r="R149">
        <v>19.340480729904151</v>
      </c>
      <c r="S149">
        <v>1.1894444444444445</v>
      </c>
      <c r="T149">
        <v>19.075496952967374</v>
      </c>
      <c r="U149">
        <v>2.2108674763117238</v>
      </c>
      <c r="V149">
        <v>0.68659652156698348</v>
      </c>
      <c r="W149">
        <v>1.3084722222222223</v>
      </c>
      <c r="X149">
        <v>219</v>
      </c>
      <c r="Y149">
        <v>1.5047222222222223</v>
      </c>
      <c r="Z149">
        <v>80</v>
      </c>
      <c r="AA149">
        <v>1.4324999999999999</v>
      </c>
      <c r="AB149">
        <v>3</v>
      </c>
      <c r="AC149">
        <v>1.1894444444444445</v>
      </c>
      <c r="AD149">
        <v>27</v>
      </c>
      <c r="AE149">
        <v>0.52737744434340528</v>
      </c>
      <c r="AF149">
        <v>-9.3487607882237603E-2</v>
      </c>
      <c r="AG149">
        <v>0.52737744434340528</v>
      </c>
      <c r="AH149">
        <v>-9.3487607882237589E-2</v>
      </c>
      <c r="AI149">
        <v>0.47219102661568713</v>
      </c>
      <c r="AJ149">
        <v>0.10627390727358756</v>
      </c>
      <c r="AK149">
        <f>Table1[[#This Row],[ratesVscumSumLicks_pVal]]-Table1[[#This Row],[normRatesVscumSumLicks_pVal]]</f>
        <v>-1.9984014443252818E-15</v>
      </c>
      <c r="AL149">
        <f>Table1[[#This Row],[ratesVscumSumLicks_pearsonR]]-Table1[[#This Row],[normRatesVscumSumLicks_pearsonR]]</f>
        <v>1.2490009027033011E-16</v>
      </c>
      <c r="AM149">
        <v>0.47219102661568912</v>
      </c>
      <c r="AN149">
        <v>0.10627390727358743</v>
      </c>
      <c r="AO149">
        <v>0.63051880212363542</v>
      </c>
      <c r="AP149">
        <v>-7.5470449348096963E-2</v>
      </c>
      <c r="AQ149">
        <v>0.30723912502516504</v>
      </c>
      <c r="AR149">
        <v>0.15940472333764738</v>
      </c>
      <c r="AT149" s="10">
        <v>20.397076438237274</v>
      </c>
      <c r="AU149" s="10">
        <v>2.4472604797569759</v>
      </c>
      <c r="AV149" s="10">
        <v>2.5534325728590098E-2</v>
      </c>
      <c r="AW149" s="10">
        <f>1/Table1[[#This Row],[Avg MeanISIinBurst]]</f>
        <v>39.162968728025852</v>
      </c>
      <c r="AX149" s="10">
        <v>113.4796066745316</v>
      </c>
      <c r="AY149" s="10">
        <v>3.9880104735311554E-2</v>
      </c>
      <c r="AZ149" s="10">
        <v>136.0267041609921</v>
      </c>
      <c r="BA149" s="10">
        <v>0.12000000000000001</v>
      </c>
      <c r="BB149" s="10" t="b">
        <v>1</v>
      </c>
      <c r="BC149" s="10" t="b">
        <v>1</v>
      </c>
    </row>
    <row r="150" spans="1:55" hidden="1" x14ac:dyDescent="0.25">
      <c r="A150" t="s">
        <v>122</v>
      </c>
      <c r="B150">
        <v>24</v>
      </c>
      <c r="C150">
        <v>4</v>
      </c>
      <c r="D150" t="s">
        <v>81</v>
      </c>
      <c r="E150" t="s">
        <v>50</v>
      </c>
      <c r="F150">
        <v>9</v>
      </c>
      <c r="G150" t="str">
        <f>IF(Table1[[#This Row],[Ethanol Day]]&lt;9,"Early",IF(Table1[[#This Row],[Ethanol Day]]&gt;16,"Late","mid"))</f>
        <v>mid</v>
      </c>
      <c r="H150" t="s">
        <v>51</v>
      </c>
      <c r="I150" t="s">
        <v>52</v>
      </c>
      <c r="J150">
        <v>331</v>
      </c>
      <c r="K150" s="1">
        <v>1.508576388888889</v>
      </c>
      <c r="L150">
        <v>18.377722369699509</v>
      </c>
      <c r="M150">
        <v>1.5102777777777778</v>
      </c>
      <c r="N150">
        <v>18.877114020958135</v>
      </c>
      <c r="O150">
        <v>1.2638888888888891</v>
      </c>
      <c r="P150">
        <v>15.233408666174858</v>
      </c>
      <c r="Q150">
        <v>1.7465277777777777</v>
      </c>
      <c r="R150">
        <v>20.862741561399428</v>
      </c>
      <c r="S150">
        <v>1.5136111111111112</v>
      </c>
      <c r="T150">
        <v>18.744710162907289</v>
      </c>
      <c r="U150">
        <v>2.2282834345067357</v>
      </c>
      <c r="V150">
        <v>0.67656300959507842</v>
      </c>
      <c r="W150">
        <v>1.5102777777777778</v>
      </c>
      <c r="X150">
        <v>219</v>
      </c>
      <c r="Y150">
        <v>1.2638888888888891</v>
      </c>
      <c r="Z150">
        <v>80</v>
      </c>
      <c r="AA150">
        <v>1.7465277777777777</v>
      </c>
      <c r="AB150">
        <v>3</v>
      </c>
      <c r="AC150">
        <v>1.5136111111111112</v>
      </c>
      <c r="AD150">
        <v>27</v>
      </c>
      <c r="AE150">
        <v>0.30808085114895789</v>
      </c>
      <c r="AF150">
        <v>0.15024027231223192</v>
      </c>
      <c r="AG150">
        <v>0.30808085114895789</v>
      </c>
      <c r="AH150">
        <v>0.15024027231223197</v>
      </c>
      <c r="AI150">
        <v>0.91195029024883212</v>
      </c>
      <c r="AJ150">
        <v>1.6391706945905762E-2</v>
      </c>
      <c r="AK150">
        <f>Table1[[#This Row],[ratesVscumSumLicks_pVal]]-Table1[[#This Row],[normRatesVscumSumLicks_pVal]]</f>
        <v>0</v>
      </c>
      <c r="AL150">
        <f>Table1[[#This Row],[ratesVscumSumLicks_pearsonR]]-Table1[[#This Row],[normRatesVscumSumLicks_pearsonR]]</f>
        <v>0</v>
      </c>
      <c r="AM150">
        <v>0.91195029024883212</v>
      </c>
      <c r="AN150">
        <v>1.639170694590578E-2</v>
      </c>
      <c r="AO150">
        <v>0.7793804029311332</v>
      </c>
      <c r="AP150">
        <v>-4.1972884368858127E-2</v>
      </c>
      <c r="AQ150">
        <v>0.92645806789047347</v>
      </c>
      <c r="AR150">
        <v>-1.3835560751831105E-2</v>
      </c>
      <c r="AT150" s="10">
        <v>18.377722369699509</v>
      </c>
      <c r="AU150" s="10">
        <v>2.3494403843432727</v>
      </c>
      <c r="AV150" s="10">
        <v>2.685251176975547E-2</v>
      </c>
      <c r="AW150" s="10">
        <f>1/Table1[[#This Row],[Avg MeanISIinBurst]]</f>
        <v>37.240464079279178</v>
      </c>
      <c r="AX150" s="10">
        <v>87.260660895064248</v>
      </c>
      <c r="AY150" s="10">
        <v>3.9886798302764162E-2</v>
      </c>
      <c r="AZ150" s="10">
        <v>123.17158003128196</v>
      </c>
      <c r="BA150" s="10">
        <v>0.12765957446808515</v>
      </c>
      <c r="BB150" s="10" t="b">
        <v>1</v>
      </c>
      <c r="BC150" s="10" t="b">
        <v>1</v>
      </c>
    </row>
  </sheetData>
  <conditionalFormatting sqref="AM2:AM150">
    <cfRule type="cellIs" dxfId="16" priority="6" operator="lessThan">
      <formula>0.05</formula>
    </cfRule>
  </conditionalFormatting>
  <conditionalFormatting sqref="AN2:AN150">
    <cfRule type="cellIs" dxfId="15" priority="4" operator="lessThan">
      <formula>0</formula>
    </cfRule>
    <cfRule type="cellIs" dxfId="14" priority="5" operator="greaterThan">
      <formula>0</formula>
    </cfRule>
  </conditionalFormatting>
  <conditionalFormatting sqref="AI2:AI150">
    <cfRule type="cellIs" dxfId="13" priority="3" operator="lessThan">
      <formula>0.05</formula>
    </cfRule>
  </conditionalFormatting>
  <conditionalFormatting sqref="AJ2:AJ150">
    <cfRule type="cellIs" dxfId="12" priority="1" operator="lessThan">
      <formula>0</formula>
    </cfRule>
    <cfRule type="cellIs" dxfId="11" priority="2" operator="greaterThan">
      <formula>0</formula>
    </cfRule>
  </conditionalFormatting>
  <pageMargins left="0.7" right="0.7" top="0.75" bottom="0.75" header="0.3" footer="0.3"/>
  <pageSetup orientation="portrait" horizontalDpi="1200" verticalDpi="1200"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ShortUnitDetails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Irving</dc:creator>
  <cp:lastModifiedBy>James M Irving, Ph.D.</cp:lastModifiedBy>
  <dcterms:created xsi:type="dcterms:W3CDTF">2018-04-02T06:03:49Z</dcterms:created>
  <dcterms:modified xsi:type="dcterms:W3CDTF">2019-02-06T17:42:27Z</dcterms:modified>
</cp:coreProperties>
</file>